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3"/>
  </bookViews>
  <sheets>
    <sheet name="Queda com atrito (alfa=0)" sheetId="1" r:id="rId1"/>
    <sheet name="Queda com atrito (alfa1)" sheetId="2" r:id="rId2"/>
    <sheet name="Queda com atrito (alfa2)" sheetId="3" r:id="rId3"/>
    <sheet name="Queda com atrito (alfa3)" sheetId="4" r:id="rId4"/>
  </sheets>
  <definedNames>
    <definedName name="alfa1">'Queda com atrito (alfa1)'!$I$4</definedName>
    <definedName name="alfa2">'Queda com atrito (alfa2)'!$I$4</definedName>
    <definedName name="alfa3">'Queda com atrito (alfa3)'!$I$4</definedName>
    <definedName name="_xlnm.Print_Area" localSheetId="0">'Queda com atrito (alfa=0)'!$A$1:$L$43</definedName>
    <definedName name="_xlnm.Print_Area" localSheetId="1">'Queda com atrito (alfa1)'!$A$1:$L$43</definedName>
    <definedName name="_xlnm.Print_Area" localSheetId="2">'Queda com atrito (alfa2)'!$A$1:$L$43</definedName>
    <definedName name="_xlnm.Print_Area" localSheetId="3">'Queda com atrito (alfa3)'!$A$1:$L$43</definedName>
    <definedName name="g">'Queda com atrito (alfa=0)'!$I$3</definedName>
    <definedName name="m">'Queda com atrito (alfa=0)'!$I$2</definedName>
    <definedName name="tau">'Queda com atrito (alfa=0)'!$G$2</definedName>
    <definedName name="v0">'Queda com atrito (alfa=0)'!$G$3</definedName>
    <definedName name="x0">'Queda com atrito (alfa=0)'!$G$4</definedName>
  </definedNames>
  <calcPr calcId="125725"/>
</workbook>
</file>

<file path=xl/calcChain.xml><?xml version="1.0" encoding="utf-8"?>
<calcChain xmlns="http://schemas.openxmlformats.org/spreadsheetml/2006/main">
  <c r="D4" i="4"/>
  <c r="B4"/>
  <c r="C4" s="1"/>
  <c r="D3"/>
  <c r="C3"/>
  <c r="D4" i="3"/>
  <c r="C4"/>
  <c r="B5"/>
  <c r="C5" s="1"/>
  <c r="B4"/>
  <c r="D3"/>
  <c r="C3"/>
  <c r="D3" i="2"/>
  <c r="C3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D73" s="1"/>
  <c r="D3" i="1"/>
  <c r="C3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C68" i="2" l="1"/>
  <c r="C60"/>
  <c r="C52"/>
  <c r="C44"/>
  <c r="C36"/>
  <c r="C28"/>
  <c r="C20"/>
  <c r="C12"/>
  <c r="D71"/>
  <c r="D63"/>
  <c r="D55"/>
  <c r="D47"/>
  <c r="D39"/>
  <c r="D35"/>
  <c r="D27"/>
  <c r="D19"/>
  <c r="D15"/>
  <c r="D11"/>
  <c r="D7"/>
  <c r="C73"/>
  <c r="C65"/>
  <c r="C57"/>
  <c r="C49"/>
  <c r="C41"/>
  <c r="C33"/>
  <c r="C25"/>
  <c r="C17"/>
  <c r="C9"/>
  <c r="D72"/>
  <c r="D64"/>
  <c r="D56"/>
  <c r="D48"/>
  <c r="D40"/>
  <c r="D32"/>
  <c r="D28"/>
  <c r="D24"/>
  <c r="D20"/>
  <c r="D16"/>
  <c r="D12"/>
  <c r="D8"/>
  <c r="C4"/>
  <c r="C66"/>
  <c r="C58"/>
  <c r="C50"/>
  <c r="C42"/>
  <c r="C34"/>
  <c r="C26"/>
  <c r="C18"/>
  <c r="C10"/>
  <c r="C71"/>
  <c r="C67"/>
  <c r="C63"/>
  <c r="C59"/>
  <c r="C55"/>
  <c r="C51"/>
  <c r="C47"/>
  <c r="C43"/>
  <c r="C39"/>
  <c r="C35"/>
  <c r="C31"/>
  <c r="C27"/>
  <c r="C23"/>
  <c r="C19"/>
  <c r="C15"/>
  <c r="C11"/>
  <c r="C7"/>
  <c r="D4"/>
  <c r="D70"/>
  <c r="D66"/>
  <c r="D62"/>
  <c r="D58"/>
  <c r="D54"/>
  <c r="D50"/>
  <c r="D46"/>
  <c r="D42"/>
  <c r="D38"/>
  <c r="D34"/>
  <c r="D30"/>
  <c r="D26"/>
  <c r="D22"/>
  <c r="D18"/>
  <c r="D14"/>
  <c r="D10"/>
  <c r="D6"/>
  <c r="D5" i="3"/>
  <c r="C72" i="2"/>
  <c r="C64"/>
  <c r="C56"/>
  <c r="C48"/>
  <c r="C40"/>
  <c r="C32"/>
  <c r="C24"/>
  <c r="C16"/>
  <c r="C8"/>
  <c r="D67"/>
  <c r="D59"/>
  <c r="D51"/>
  <c r="D43"/>
  <c r="D31"/>
  <c r="D23"/>
  <c r="C69"/>
  <c r="C61"/>
  <c r="C53"/>
  <c r="C45"/>
  <c r="C37"/>
  <c r="C29"/>
  <c r="C21"/>
  <c r="C13"/>
  <c r="C5"/>
  <c r="D68"/>
  <c r="D60"/>
  <c r="D52"/>
  <c r="D44"/>
  <c r="D36"/>
  <c r="C70"/>
  <c r="C62"/>
  <c r="C54"/>
  <c r="C46"/>
  <c r="C38"/>
  <c r="C30"/>
  <c r="C22"/>
  <c r="C14"/>
  <c r="C6"/>
  <c r="D69"/>
  <c r="D65"/>
  <c r="D61"/>
  <c r="D57"/>
  <c r="D53"/>
  <c r="D49"/>
  <c r="D45"/>
  <c r="D41"/>
  <c r="D37"/>
  <c r="D33"/>
  <c r="D29"/>
  <c r="D25"/>
  <c r="D21"/>
  <c r="D17"/>
  <c r="D13"/>
  <c r="D9"/>
  <c r="D5"/>
  <c r="B5" i="4"/>
  <c r="B6" i="3"/>
  <c r="D4" i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6" i="3" l="1"/>
  <c r="C6"/>
  <c r="D5" i="4"/>
  <c r="C5"/>
  <c r="B6"/>
  <c r="B7" i="3"/>
  <c r="C6" i="4" l="1"/>
  <c r="D6"/>
  <c r="C7" i="3"/>
  <c r="D7"/>
  <c r="B7" i="4"/>
  <c r="B8" i="3"/>
  <c r="C7" i="4" l="1"/>
  <c r="D7"/>
  <c r="C8" i="3"/>
  <c r="D8"/>
  <c r="B8" i="4"/>
  <c r="B9" i="3"/>
  <c r="D8" i="4" l="1"/>
  <c r="C8"/>
  <c r="C9" i="3"/>
  <c r="D9"/>
  <c r="B9" i="4"/>
  <c r="B10" i="3"/>
  <c r="C9" i="4" l="1"/>
  <c r="D9"/>
  <c r="D10" i="3"/>
  <c r="C10"/>
  <c r="B10" i="4"/>
  <c r="B11" i="3"/>
  <c r="C10" i="4" l="1"/>
  <c r="D10"/>
  <c r="C11" i="3"/>
  <c r="D11"/>
  <c r="B11" i="4"/>
  <c r="B12" i="3"/>
  <c r="C11" i="4" l="1"/>
  <c r="D11"/>
  <c r="C12" i="3"/>
  <c r="D12"/>
  <c r="B12" i="4"/>
  <c r="B13" i="3"/>
  <c r="D12" i="4" l="1"/>
  <c r="C12"/>
  <c r="C13" i="3"/>
  <c r="D13"/>
  <c r="B13" i="4"/>
  <c r="B14" i="3"/>
  <c r="D13" i="4" l="1"/>
  <c r="C13"/>
  <c r="D14" i="3"/>
  <c r="C14"/>
  <c r="B14" i="4"/>
  <c r="B15" i="3"/>
  <c r="C14" i="4" l="1"/>
  <c r="D14"/>
  <c r="C15" i="3"/>
  <c r="D15"/>
  <c r="B15" i="4"/>
  <c r="B16" i="3"/>
  <c r="C15" i="4" l="1"/>
  <c r="D15"/>
  <c r="C16" i="3"/>
  <c r="D16"/>
  <c r="B16" i="4"/>
  <c r="B17" i="3"/>
  <c r="D16" i="4" l="1"/>
  <c r="C16"/>
  <c r="C17" i="3"/>
  <c r="D17"/>
  <c r="B17" i="4"/>
  <c r="B18" i="3"/>
  <c r="D17" i="4" l="1"/>
  <c r="C17"/>
  <c r="D18" i="3"/>
  <c r="C18"/>
  <c r="B18" i="4"/>
  <c r="B19" i="3"/>
  <c r="C18" i="4" l="1"/>
  <c r="D18"/>
  <c r="C19" i="3"/>
  <c r="D19"/>
  <c r="B19" i="4"/>
  <c r="B20" i="3"/>
  <c r="C19" i="4" l="1"/>
  <c r="D19"/>
  <c r="C20" i="3"/>
  <c r="D20"/>
  <c r="B20" i="4"/>
  <c r="B21" i="3"/>
  <c r="D20" i="4" l="1"/>
  <c r="C20"/>
  <c r="C21" i="3"/>
  <c r="D21"/>
  <c r="B21" i="4"/>
  <c r="B22" i="3"/>
  <c r="D22" l="1"/>
  <c r="C22"/>
  <c r="C21" i="4"/>
  <c r="D21"/>
  <c r="B22"/>
  <c r="B23" i="3"/>
  <c r="C23" l="1"/>
  <c r="D23"/>
  <c r="C22" i="4"/>
  <c r="D22"/>
  <c r="B23"/>
  <c r="B24" i="3"/>
  <c r="C23" i="4" l="1"/>
  <c r="D23"/>
  <c r="D24" i="3"/>
  <c r="C24"/>
  <c r="B24" i="4"/>
  <c r="B25" i="3"/>
  <c r="C25" l="1"/>
  <c r="D25"/>
  <c r="D24" i="4"/>
  <c r="C24"/>
  <c r="B25"/>
  <c r="B26" i="3"/>
  <c r="D25" i="4" l="1"/>
  <c r="C25"/>
  <c r="D26" i="3"/>
  <c r="C26"/>
  <c r="B26" i="4"/>
  <c r="B27" i="3"/>
  <c r="C27" l="1"/>
  <c r="D27"/>
  <c r="C26" i="4"/>
  <c r="D26"/>
  <c r="B27"/>
  <c r="B28" i="3"/>
  <c r="C27" i="4" l="1"/>
  <c r="D27"/>
  <c r="D28" i="3"/>
  <c r="C28"/>
  <c r="B28" i="4"/>
  <c r="B29" i="3"/>
  <c r="C29" l="1"/>
  <c r="D29"/>
  <c r="D28" i="4"/>
  <c r="C28"/>
  <c r="B29"/>
  <c r="B30" i="3"/>
  <c r="D29" i="4" l="1"/>
  <c r="C29"/>
  <c r="D30" i="3"/>
  <c r="C30"/>
  <c r="B30" i="4"/>
  <c r="B31" i="3"/>
  <c r="C31" l="1"/>
  <c r="D31"/>
  <c r="C30" i="4"/>
  <c r="D30"/>
  <c r="B31"/>
  <c r="B32" i="3"/>
  <c r="D32" l="1"/>
  <c r="C32"/>
  <c r="C31" i="4"/>
  <c r="D31"/>
  <c r="B32"/>
  <c r="B33" i="3"/>
  <c r="C33" l="1"/>
  <c r="D33"/>
  <c r="D32" i="4"/>
  <c r="C32"/>
  <c r="B33"/>
  <c r="B34" i="3"/>
  <c r="D34" l="1"/>
  <c r="C34"/>
  <c r="C33" i="4"/>
  <c r="D33"/>
  <c r="B34"/>
  <c r="B35" i="3"/>
  <c r="C34" i="4" l="1"/>
  <c r="D34"/>
  <c r="C35" i="3"/>
  <c r="D35"/>
  <c r="B35" i="4"/>
  <c r="B36" i="3"/>
  <c r="C35" i="4" l="1"/>
  <c r="D35"/>
  <c r="D36" i="3"/>
  <c r="C36"/>
  <c r="B36" i="4"/>
  <c r="B37" i="3"/>
  <c r="C37" l="1"/>
  <c r="D37"/>
  <c r="D36" i="4"/>
  <c r="C36"/>
  <c r="B37"/>
  <c r="B38" i="3"/>
  <c r="D38" l="1"/>
  <c r="C38"/>
  <c r="D37" i="4"/>
  <c r="C37"/>
  <c r="B38"/>
  <c r="B39" i="3"/>
  <c r="C39" l="1"/>
  <c r="D39"/>
  <c r="C38" i="4"/>
  <c r="D38"/>
  <c r="B39"/>
  <c r="B40" i="3"/>
  <c r="D40" l="1"/>
  <c r="C40"/>
  <c r="C39" i="4"/>
  <c r="D39"/>
  <c r="B40"/>
  <c r="B41" i="3"/>
  <c r="D40" i="4" l="1"/>
  <c r="C40"/>
  <c r="C41" i="3"/>
  <c r="D41"/>
  <c r="B41" i="4"/>
  <c r="B42" i="3"/>
  <c r="C41" i="4" l="1"/>
  <c r="D41"/>
  <c r="D42" i="3"/>
  <c r="C42"/>
  <c r="B42" i="4"/>
  <c r="B43" i="3"/>
  <c r="C43" l="1"/>
  <c r="D43"/>
  <c r="C42" i="4"/>
  <c r="D42"/>
  <c r="B43"/>
  <c r="B44" i="3"/>
  <c r="D44" l="1"/>
  <c r="C44"/>
  <c r="C43" i="4"/>
  <c r="D43"/>
  <c r="B44"/>
  <c r="B45" i="3"/>
  <c r="C45" l="1"/>
  <c r="D45"/>
  <c r="D44" i="4"/>
  <c r="C44"/>
  <c r="B45"/>
  <c r="B46" i="3"/>
  <c r="D46" l="1"/>
  <c r="C46"/>
  <c r="D45" i="4"/>
  <c r="C45"/>
  <c r="B46"/>
  <c r="B47" i="3"/>
  <c r="C47" l="1"/>
  <c r="D47"/>
  <c r="C46" i="4"/>
  <c r="D46"/>
  <c r="B47"/>
  <c r="B48" i="3"/>
  <c r="D48" l="1"/>
  <c r="C48"/>
  <c r="C47" i="4"/>
  <c r="D47"/>
  <c r="B48"/>
  <c r="B49" i="3"/>
  <c r="C49" l="1"/>
  <c r="D49"/>
  <c r="D48" i="4"/>
  <c r="C48"/>
  <c r="B49"/>
  <c r="B50" i="3"/>
  <c r="D50" l="1"/>
  <c r="C50"/>
  <c r="C49" i="4"/>
  <c r="D49"/>
  <c r="B50"/>
  <c r="B51" i="3"/>
  <c r="C50" i="4" l="1"/>
  <c r="D50"/>
  <c r="C51" i="3"/>
  <c r="D51"/>
  <c r="B51" i="4"/>
  <c r="B52" i="3"/>
  <c r="C51" i="4" l="1"/>
  <c r="D51"/>
  <c r="D52" i="3"/>
  <c r="C52"/>
  <c r="B52" i="4"/>
  <c r="B53" i="3"/>
  <c r="C53" l="1"/>
  <c r="D53"/>
  <c r="D52" i="4"/>
  <c r="C52"/>
  <c r="B53"/>
  <c r="B54" i="3"/>
  <c r="D54" l="1"/>
  <c r="C54"/>
  <c r="D53" i="4"/>
  <c r="C53"/>
  <c r="B54"/>
  <c r="B55" i="3"/>
  <c r="C55" l="1"/>
  <c r="D55"/>
  <c r="C54" i="4"/>
  <c r="D54"/>
  <c r="B55"/>
  <c r="B56" i="3"/>
  <c r="D56" l="1"/>
  <c r="C56"/>
  <c r="C55" i="4"/>
  <c r="D55"/>
  <c r="B56"/>
  <c r="B57" i="3"/>
  <c r="C57" l="1"/>
  <c r="D57"/>
  <c r="D56" i="4"/>
  <c r="C56"/>
  <c r="B57"/>
  <c r="B58" i="3"/>
  <c r="D58" l="1"/>
  <c r="C58"/>
  <c r="C57" i="4"/>
  <c r="D57"/>
  <c r="B58"/>
  <c r="B59" i="3"/>
  <c r="C59" l="1"/>
  <c r="D59"/>
  <c r="C58" i="4"/>
  <c r="D58"/>
  <c r="B59"/>
  <c r="B60" i="3"/>
  <c r="C59" i="4" l="1"/>
  <c r="D59"/>
  <c r="D60" i="3"/>
  <c r="C60"/>
  <c r="B60" i="4"/>
  <c r="B61" i="3"/>
  <c r="C61" l="1"/>
  <c r="D61"/>
  <c r="D60" i="4"/>
  <c r="C60"/>
  <c r="B61"/>
  <c r="B62" i="3"/>
  <c r="D62" l="1"/>
  <c r="C62"/>
  <c r="D61" i="4"/>
  <c r="C61"/>
  <c r="B62"/>
  <c r="B63" i="3"/>
  <c r="C63" l="1"/>
  <c r="D63"/>
  <c r="C62" i="4"/>
  <c r="D62"/>
  <c r="B63"/>
  <c r="B64" i="3"/>
  <c r="C63" i="4" l="1"/>
  <c r="D63"/>
  <c r="D64" i="3"/>
  <c r="C64"/>
  <c r="B64" i="4"/>
  <c r="B65" i="3"/>
  <c r="C65" l="1"/>
  <c r="D65"/>
  <c r="D64" i="4"/>
  <c r="C64"/>
  <c r="B65"/>
  <c r="B66" i="3"/>
  <c r="D66" l="1"/>
  <c r="C66"/>
  <c r="C65" i="4"/>
  <c r="D65"/>
  <c r="B66"/>
  <c r="B67" i="3"/>
  <c r="C66" i="4" l="1"/>
  <c r="D66"/>
  <c r="C67" i="3"/>
  <c r="D67"/>
  <c r="B67" i="4"/>
  <c r="B68" i="3"/>
  <c r="C67" i="4" l="1"/>
  <c r="D67"/>
  <c r="D68" i="3"/>
  <c r="C68"/>
  <c r="B68" i="4"/>
  <c r="B69" i="3"/>
  <c r="C69" l="1"/>
  <c r="D69"/>
  <c r="D68" i="4"/>
  <c r="C68"/>
  <c r="B69"/>
  <c r="B70" i="3"/>
  <c r="D70" l="1"/>
  <c r="C70"/>
  <c r="D69" i="4"/>
  <c r="C69"/>
  <c r="B70"/>
  <c r="B71" i="3"/>
  <c r="C71" l="1"/>
  <c r="D71"/>
  <c r="C70" i="4"/>
  <c r="D70"/>
  <c r="B71"/>
  <c r="B72" i="3"/>
  <c r="D72" l="1"/>
  <c r="C72"/>
  <c r="C71" i="4"/>
  <c r="D71"/>
  <c r="B72"/>
  <c r="B73" i="3"/>
  <c r="D72" i="4" l="1"/>
  <c r="C72"/>
  <c r="C73" i="3"/>
  <c r="D73"/>
  <c r="B73" i="4"/>
  <c r="C73" l="1"/>
  <c r="D73"/>
</calcChain>
</file>

<file path=xl/sharedStrings.xml><?xml version="1.0" encoding="utf-8"?>
<sst xmlns="http://schemas.openxmlformats.org/spreadsheetml/2006/main" count="35" uniqueCount="17">
  <si>
    <t>t</t>
  </si>
  <si>
    <t>tau=</t>
  </si>
  <si>
    <t>v(t)</t>
  </si>
  <si>
    <t>v0=</t>
  </si>
  <si>
    <t>x0=</t>
  </si>
  <si>
    <t>m=</t>
  </si>
  <si>
    <t>g=</t>
  </si>
  <si>
    <t>x(t)</t>
  </si>
  <si>
    <t>v'(t)</t>
  </si>
  <si>
    <t>x'(t)</t>
  </si>
  <si>
    <t>alfa1=</t>
  </si>
  <si>
    <t>alfa2=</t>
  </si>
  <si>
    <t>alfa3=</t>
  </si>
  <si>
    <t>v'''(t)</t>
  </si>
  <si>
    <t>x'''(t)</t>
  </si>
  <si>
    <t>v''(t)</t>
  </si>
  <si>
    <t>x''(t)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</si>
</sst>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6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164" fontId="0" fillId="3" borderId="0" xfId="0" applyNumberFormat="1" applyFill="1"/>
    <xf numFmtId="0" fontId="0" fillId="0" borderId="0" xfId="0" applyBorder="1"/>
    <xf numFmtId="0" fontId="0" fillId="0" borderId="8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'Queda com atrito (alfa=0)'!$C$2</c:f>
              <c:strCache>
                <c:ptCount val="1"/>
                <c:pt idx="0">
                  <c:v>v(t)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(alfa=0)'!$B$3:$B$168</c:f>
              <c:numCache>
                <c:formatCode>0.0</c:formatCode>
                <c:ptCount val="16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(alfa=0)'!$C$3:$C$168</c:f>
              <c:numCache>
                <c:formatCode>General</c:formatCode>
                <c:ptCount val="166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  <c:pt idx="17">
                  <c:v>-17</c:v>
                </c:pt>
                <c:pt idx="18">
                  <c:v>-18</c:v>
                </c:pt>
                <c:pt idx="19">
                  <c:v>-19</c:v>
                </c:pt>
                <c:pt idx="20">
                  <c:v>-20</c:v>
                </c:pt>
                <c:pt idx="21">
                  <c:v>-21</c:v>
                </c:pt>
                <c:pt idx="22">
                  <c:v>-22</c:v>
                </c:pt>
                <c:pt idx="23">
                  <c:v>-23</c:v>
                </c:pt>
                <c:pt idx="24">
                  <c:v>-24</c:v>
                </c:pt>
                <c:pt idx="25">
                  <c:v>-25</c:v>
                </c:pt>
                <c:pt idx="26">
                  <c:v>-26</c:v>
                </c:pt>
                <c:pt idx="27">
                  <c:v>-27</c:v>
                </c:pt>
                <c:pt idx="28">
                  <c:v>-28</c:v>
                </c:pt>
                <c:pt idx="29">
                  <c:v>-29</c:v>
                </c:pt>
                <c:pt idx="30">
                  <c:v>-30</c:v>
                </c:pt>
                <c:pt idx="31">
                  <c:v>-31</c:v>
                </c:pt>
                <c:pt idx="32">
                  <c:v>-32</c:v>
                </c:pt>
                <c:pt idx="33">
                  <c:v>-33</c:v>
                </c:pt>
                <c:pt idx="34">
                  <c:v>-34</c:v>
                </c:pt>
                <c:pt idx="35">
                  <c:v>-35</c:v>
                </c:pt>
                <c:pt idx="36">
                  <c:v>-36</c:v>
                </c:pt>
                <c:pt idx="37">
                  <c:v>-37</c:v>
                </c:pt>
                <c:pt idx="38">
                  <c:v>-38</c:v>
                </c:pt>
                <c:pt idx="39">
                  <c:v>-39</c:v>
                </c:pt>
                <c:pt idx="40">
                  <c:v>-40</c:v>
                </c:pt>
                <c:pt idx="41">
                  <c:v>-41</c:v>
                </c:pt>
                <c:pt idx="42">
                  <c:v>-42</c:v>
                </c:pt>
                <c:pt idx="43">
                  <c:v>-43</c:v>
                </c:pt>
                <c:pt idx="44">
                  <c:v>-44</c:v>
                </c:pt>
                <c:pt idx="45">
                  <c:v>-45</c:v>
                </c:pt>
                <c:pt idx="46">
                  <c:v>-46</c:v>
                </c:pt>
                <c:pt idx="47">
                  <c:v>-47</c:v>
                </c:pt>
                <c:pt idx="48">
                  <c:v>-48</c:v>
                </c:pt>
                <c:pt idx="49">
                  <c:v>-49</c:v>
                </c:pt>
                <c:pt idx="50">
                  <c:v>-50</c:v>
                </c:pt>
                <c:pt idx="51">
                  <c:v>-51</c:v>
                </c:pt>
                <c:pt idx="52">
                  <c:v>-52</c:v>
                </c:pt>
                <c:pt idx="53">
                  <c:v>-53</c:v>
                </c:pt>
                <c:pt idx="54">
                  <c:v>-54</c:v>
                </c:pt>
                <c:pt idx="55">
                  <c:v>-55</c:v>
                </c:pt>
                <c:pt idx="56">
                  <c:v>-56</c:v>
                </c:pt>
                <c:pt idx="57">
                  <c:v>-57</c:v>
                </c:pt>
                <c:pt idx="58">
                  <c:v>-58</c:v>
                </c:pt>
                <c:pt idx="59">
                  <c:v>-59</c:v>
                </c:pt>
                <c:pt idx="60">
                  <c:v>-60</c:v>
                </c:pt>
                <c:pt idx="61">
                  <c:v>-61</c:v>
                </c:pt>
                <c:pt idx="62">
                  <c:v>-62</c:v>
                </c:pt>
                <c:pt idx="63">
                  <c:v>-63</c:v>
                </c:pt>
                <c:pt idx="64">
                  <c:v>-64</c:v>
                </c:pt>
                <c:pt idx="65">
                  <c:v>-65</c:v>
                </c:pt>
                <c:pt idx="66">
                  <c:v>-66</c:v>
                </c:pt>
                <c:pt idx="67">
                  <c:v>-67</c:v>
                </c:pt>
                <c:pt idx="68">
                  <c:v>-68</c:v>
                </c:pt>
                <c:pt idx="69">
                  <c:v>-69</c:v>
                </c:pt>
                <c:pt idx="70">
                  <c:v>-70</c:v>
                </c:pt>
              </c:numCache>
            </c:numRef>
          </c:yVal>
        </c:ser>
        <c:axId val="68468096"/>
        <c:axId val="68466560"/>
      </c:scatterChart>
      <c:valAx>
        <c:axId val="68468096"/>
        <c:scaling>
          <c:orientation val="minMax"/>
          <c:max val="8"/>
        </c:scaling>
        <c:axPos val="b"/>
        <c:minorGridlines/>
        <c:numFmt formatCode="0" sourceLinked="0"/>
        <c:tickLblPos val="nextTo"/>
        <c:crossAx val="68466560"/>
        <c:crosses val="autoZero"/>
        <c:crossBetween val="midCat"/>
        <c:minorUnit val="2"/>
      </c:valAx>
      <c:valAx>
        <c:axId val="68466560"/>
        <c:scaling>
          <c:orientation val="minMax"/>
          <c:max val="10"/>
          <c:min val="-40"/>
        </c:scaling>
        <c:axPos val="l"/>
        <c:majorGridlines/>
        <c:numFmt formatCode="General" sourceLinked="1"/>
        <c:tickLblPos val="nextTo"/>
        <c:crossAx val="68468096"/>
        <c:crosses val="autoZero"/>
        <c:crossBetween val="midCat"/>
        <c:majorUnit val="10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'Queda com atrito (alfa=0)'!$D$2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(alfa=0)'!$B$3:$B$168</c:f>
              <c:numCache>
                <c:formatCode>0.0</c:formatCode>
                <c:ptCount val="16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(alfa=0)'!$D$3:$D$168</c:f>
              <c:numCache>
                <c:formatCode>0.0</c:formatCode>
                <c:ptCount val="166"/>
                <c:pt idx="0">
                  <c:v>50</c:v>
                </c:pt>
                <c:pt idx="1">
                  <c:v>49.95</c:v>
                </c:pt>
                <c:pt idx="2">
                  <c:v>49.800000000000004</c:v>
                </c:pt>
                <c:pt idx="3">
                  <c:v>49.550000000000004</c:v>
                </c:pt>
                <c:pt idx="4">
                  <c:v>49.20000000000001</c:v>
                </c:pt>
                <c:pt idx="5">
                  <c:v>48.750000000000014</c:v>
                </c:pt>
                <c:pt idx="6">
                  <c:v>48.200000000000017</c:v>
                </c:pt>
                <c:pt idx="7">
                  <c:v>47.550000000000018</c:v>
                </c:pt>
                <c:pt idx="8">
                  <c:v>46.800000000000018</c:v>
                </c:pt>
                <c:pt idx="9">
                  <c:v>45.950000000000024</c:v>
                </c:pt>
                <c:pt idx="10">
                  <c:v>45.000000000000028</c:v>
                </c:pt>
                <c:pt idx="11">
                  <c:v>43.950000000000031</c:v>
                </c:pt>
                <c:pt idx="12">
                  <c:v>42.800000000000033</c:v>
                </c:pt>
                <c:pt idx="13">
                  <c:v>41.550000000000033</c:v>
                </c:pt>
                <c:pt idx="14">
                  <c:v>40.200000000000038</c:v>
                </c:pt>
                <c:pt idx="15">
                  <c:v>38.750000000000043</c:v>
                </c:pt>
                <c:pt idx="16">
                  <c:v>37.200000000000045</c:v>
                </c:pt>
                <c:pt idx="17">
                  <c:v>35.550000000000047</c:v>
                </c:pt>
                <c:pt idx="18">
                  <c:v>33.800000000000047</c:v>
                </c:pt>
                <c:pt idx="19">
                  <c:v>31.950000000000049</c:v>
                </c:pt>
                <c:pt idx="20">
                  <c:v>30.00000000000005</c:v>
                </c:pt>
                <c:pt idx="21">
                  <c:v>27.950000000000049</c:v>
                </c:pt>
                <c:pt idx="22">
                  <c:v>25.800000000000047</c:v>
                </c:pt>
                <c:pt idx="23">
                  <c:v>23.550000000000047</c:v>
                </c:pt>
                <c:pt idx="24">
                  <c:v>21.200000000000045</c:v>
                </c:pt>
                <c:pt idx="25">
                  <c:v>18.750000000000046</c:v>
                </c:pt>
                <c:pt idx="26">
                  <c:v>16.200000000000045</c:v>
                </c:pt>
                <c:pt idx="27">
                  <c:v>13.550000000000045</c:v>
                </c:pt>
                <c:pt idx="28">
                  <c:v>10.800000000000043</c:v>
                </c:pt>
                <c:pt idx="29">
                  <c:v>7.9500000000000428</c:v>
                </c:pt>
                <c:pt idx="30">
                  <c:v>5.0000000000000426</c:v>
                </c:pt>
                <c:pt idx="31">
                  <c:v>1.9500000000000426</c:v>
                </c:pt>
                <c:pt idx="32">
                  <c:v>-1.1999999999999575</c:v>
                </c:pt>
                <c:pt idx="33">
                  <c:v>-4.4499999999999575</c:v>
                </c:pt>
                <c:pt idx="34">
                  <c:v>-7.7999999999999572</c:v>
                </c:pt>
                <c:pt idx="35">
                  <c:v>-11.249999999999957</c:v>
                </c:pt>
                <c:pt idx="36">
                  <c:v>-14.799999999999958</c:v>
                </c:pt>
                <c:pt idx="37">
                  <c:v>-18.44999999999996</c:v>
                </c:pt>
                <c:pt idx="38">
                  <c:v>-22.19999999999996</c:v>
                </c:pt>
                <c:pt idx="39">
                  <c:v>-26.049999999999962</c:v>
                </c:pt>
                <c:pt idx="40">
                  <c:v>-29.999999999999961</c:v>
                </c:pt>
                <c:pt idx="41">
                  <c:v>-34.049999999999955</c:v>
                </c:pt>
                <c:pt idx="42">
                  <c:v>-38.199999999999953</c:v>
                </c:pt>
                <c:pt idx="43">
                  <c:v>-42.449999999999953</c:v>
                </c:pt>
                <c:pt idx="44">
                  <c:v>-46.799999999999947</c:v>
                </c:pt>
                <c:pt idx="45">
                  <c:v>-51.249999999999943</c:v>
                </c:pt>
                <c:pt idx="46">
                  <c:v>-55.79999999999994</c:v>
                </c:pt>
                <c:pt idx="47">
                  <c:v>-60.449999999999939</c:v>
                </c:pt>
                <c:pt idx="48">
                  <c:v>-65.199999999999932</c:v>
                </c:pt>
                <c:pt idx="49">
                  <c:v>-70.049999999999926</c:v>
                </c:pt>
                <c:pt idx="50">
                  <c:v>-74.999999999999929</c:v>
                </c:pt>
                <c:pt idx="51">
                  <c:v>-80.049999999999926</c:v>
                </c:pt>
                <c:pt idx="52">
                  <c:v>-85.199999999999918</c:v>
                </c:pt>
                <c:pt idx="53">
                  <c:v>-90.449999999999918</c:v>
                </c:pt>
                <c:pt idx="54">
                  <c:v>-95.799999999999912</c:v>
                </c:pt>
                <c:pt idx="55">
                  <c:v>-101.24999999999991</c:v>
                </c:pt>
                <c:pt idx="56">
                  <c:v>-106.79999999999991</c:v>
                </c:pt>
                <c:pt idx="57">
                  <c:v>-112.4499999999999</c:v>
                </c:pt>
                <c:pt idx="58">
                  <c:v>-118.1999999999999</c:v>
                </c:pt>
                <c:pt idx="59">
                  <c:v>-124.0499999999999</c:v>
                </c:pt>
                <c:pt idx="60">
                  <c:v>-129.99999999999991</c:v>
                </c:pt>
                <c:pt idx="61">
                  <c:v>-136.04999999999993</c:v>
                </c:pt>
                <c:pt idx="62">
                  <c:v>-142.19999999999993</c:v>
                </c:pt>
                <c:pt idx="63">
                  <c:v>-148.44999999999993</c:v>
                </c:pt>
                <c:pt idx="64">
                  <c:v>-154.79999999999995</c:v>
                </c:pt>
                <c:pt idx="65">
                  <c:v>-161.24999999999997</c:v>
                </c:pt>
                <c:pt idx="66">
                  <c:v>-167.79999999999998</c:v>
                </c:pt>
                <c:pt idx="67">
                  <c:v>-174.45</c:v>
                </c:pt>
                <c:pt idx="68">
                  <c:v>-181.2</c:v>
                </c:pt>
                <c:pt idx="69">
                  <c:v>-188.05</c:v>
                </c:pt>
                <c:pt idx="70">
                  <c:v>-195.00000000000003</c:v>
                </c:pt>
              </c:numCache>
            </c:numRef>
          </c:yVal>
        </c:ser>
        <c:axId val="95442432"/>
        <c:axId val="84737024"/>
      </c:scatterChart>
      <c:valAx>
        <c:axId val="95442432"/>
        <c:scaling>
          <c:orientation val="minMax"/>
        </c:scaling>
        <c:axPos val="b"/>
        <c:minorGridlines/>
        <c:numFmt formatCode="0" sourceLinked="0"/>
        <c:tickLblPos val="nextTo"/>
        <c:crossAx val="84737024"/>
        <c:crosses val="autoZero"/>
        <c:crossBetween val="midCat"/>
        <c:majorUnit val="1"/>
        <c:minorUnit val="1"/>
      </c:valAx>
      <c:valAx>
        <c:axId val="84737024"/>
        <c:scaling>
          <c:orientation val="minMax"/>
          <c:max val="60"/>
          <c:min val="0"/>
        </c:scaling>
        <c:axPos val="l"/>
        <c:majorGridlines/>
        <c:numFmt formatCode="0" sourceLinked="0"/>
        <c:tickLblPos val="nextTo"/>
        <c:crossAx val="9544243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v'(t)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'Queda com atrito (alfa1)'!$C$2</c:f>
              <c:strCache>
                <c:ptCount val="1"/>
                <c:pt idx="0">
                  <c:v>v'(t)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(alfa1)'!$B$3:$B$73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(alfa1)'!$C$3:$C$73</c:f>
              <c:numCache>
                <c:formatCode>0.0</c:formatCode>
                <c:ptCount val="71"/>
                <c:pt idx="0">
                  <c:v>0</c:v>
                </c:pt>
                <c:pt idx="1">
                  <c:v>-1.0000000000000007</c:v>
                </c:pt>
                <c:pt idx="2">
                  <c:v>-1.9800000000000035</c:v>
                </c:pt>
                <c:pt idx="3">
                  <c:v>-2.9404000000000035</c:v>
                </c:pt>
                <c:pt idx="4">
                  <c:v>-3.8815920000000053</c:v>
                </c:pt>
                <c:pt idx="5">
                  <c:v>-4.8039601600000079</c:v>
                </c:pt>
                <c:pt idx="6">
                  <c:v>-5.7078809568000031</c:v>
                </c:pt>
                <c:pt idx="7">
                  <c:v>-6.5937233376640023</c:v>
                </c:pt>
                <c:pt idx="8">
                  <c:v>-7.4618488709107238</c:v>
                </c:pt>
                <c:pt idx="9">
                  <c:v>-8.3126118934925088</c:v>
                </c:pt>
                <c:pt idx="10">
                  <c:v>-9.1463596556226587</c:v>
                </c:pt>
                <c:pt idx="11">
                  <c:v>-9.9634324625102053</c:v>
                </c:pt>
                <c:pt idx="12">
                  <c:v>-10.76416381326</c:v>
                </c:pt>
                <c:pt idx="13">
                  <c:v>-11.548880536994814</c:v>
                </c:pt>
                <c:pt idx="14">
                  <c:v>-12.317902926254918</c:v>
                </c:pt>
                <c:pt idx="15">
                  <c:v>-13.071544867729814</c:v>
                </c:pt>
                <c:pt idx="16">
                  <c:v>-13.810113970375218</c:v>
                </c:pt>
                <c:pt idx="17">
                  <c:v>-14.533911690967713</c:v>
                </c:pt>
                <c:pt idx="18">
                  <c:v>-15.243233457148362</c:v>
                </c:pt>
                <c:pt idx="19">
                  <c:v>-15.938368788005395</c:v>
                </c:pt>
                <c:pt idx="20">
                  <c:v>-16.619601412245284</c:v>
                </c:pt>
                <c:pt idx="21">
                  <c:v>-17.287209384000381</c:v>
                </c:pt>
                <c:pt idx="22">
                  <c:v>-17.941465196320372</c:v>
                </c:pt>
                <c:pt idx="23">
                  <c:v>-18.58263589239397</c:v>
                </c:pt>
                <c:pt idx="24">
                  <c:v>-19.21098317454609</c:v>
                </c:pt>
                <c:pt idx="25">
                  <c:v>-19.826763511055169</c:v>
                </c:pt>
                <c:pt idx="26">
                  <c:v>-20.430228240834065</c:v>
                </c:pt>
                <c:pt idx="27">
                  <c:v>-21.021623676017384</c:v>
                </c:pt>
                <c:pt idx="28">
                  <c:v>-21.601191202497041</c:v>
                </c:pt>
                <c:pt idx="29">
                  <c:v>-22.169167378447099</c:v>
                </c:pt>
                <c:pt idx="30">
                  <c:v>-22.725784030878156</c:v>
                </c:pt>
                <c:pt idx="31">
                  <c:v>-23.271268350260595</c:v>
                </c:pt>
                <c:pt idx="32">
                  <c:v>-23.805842983255381</c:v>
                </c:pt>
                <c:pt idx="33">
                  <c:v>-24.329726123590273</c:v>
                </c:pt>
                <c:pt idx="34">
                  <c:v>-24.843131601118476</c:v>
                </c:pt>
                <c:pt idx="35">
                  <c:v>-25.346268969096105</c:v>
                </c:pt>
                <c:pt idx="36">
                  <c:v>-25.839343589714176</c:v>
                </c:pt>
                <c:pt idx="37">
                  <c:v>-26.322556717919895</c:v>
                </c:pt>
                <c:pt idx="38">
                  <c:v>-26.796105583561502</c:v>
                </c:pt>
                <c:pt idx="39">
                  <c:v>-27.260183471890272</c:v>
                </c:pt>
                <c:pt idx="40">
                  <c:v>-27.714979802452461</c:v>
                </c:pt>
                <c:pt idx="41">
                  <c:v>-28.160680206403416</c:v>
                </c:pt>
                <c:pt idx="42">
                  <c:v>-28.59746660227534</c:v>
                </c:pt>
                <c:pt idx="43">
                  <c:v>-29.025517270229834</c:v>
                </c:pt>
                <c:pt idx="44">
                  <c:v>-29.44500692482525</c:v>
                </c:pt>
                <c:pt idx="45">
                  <c:v>-29.856106786328745</c:v>
                </c:pt>
                <c:pt idx="46">
                  <c:v>-30.258984650602155</c:v>
                </c:pt>
                <c:pt idx="47">
                  <c:v>-30.653804957590108</c:v>
                </c:pt>
                <c:pt idx="48">
                  <c:v>-31.04072885843831</c:v>
                </c:pt>
                <c:pt idx="49">
                  <c:v>-31.419914281269538</c:v>
                </c:pt>
                <c:pt idx="50">
                  <c:v>-31.791515995644147</c:v>
                </c:pt>
                <c:pt idx="51">
                  <c:v>-32.155685675731263</c:v>
                </c:pt>
                <c:pt idx="52">
                  <c:v>-32.512571962216633</c:v>
                </c:pt>
                <c:pt idx="53">
                  <c:v>-32.862320522972304</c:v>
                </c:pt>
                <c:pt idx="54">
                  <c:v>-33.205074112512861</c:v>
                </c:pt>
                <c:pt idx="55">
                  <c:v>-33.540972630262601</c:v>
                </c:pt>
                <c:pt idx="56">
                  <c:v>-33.870153177657343</c:v>
                </c:pt>
                <c:pt idx="57">
                  <c:v>-34.1927501141042</c:v>
                </c:pt>
                <c:pt idx="58">
                  <c:v>-34.508895111822113</c:v>
                </c:pt>
                <c:pt idx="59">
                  <c:v>-34.818717209585671</c:v>
                </c:pt>
                <c:pt idx="60">
                  <c:v>-35.122342865393954</c:v>
                </c:pt>
                <c:pt idx="61">
                  <c:v>-35.419896008086077</c:v>
                </c:pt>
                <c:pt idx="62">
                  <c:v>-35.711498087924355</c:v>
                </c:pt>
                <c:pt idx="63">
                  <c:v>-35.997268126165864</c:v>
                </c:pt>
                <c:pt idx="64">
                  <c:v>-36.277322763642552</c:v>
                </c:pt>
                <c:pt idx="65">
                  <c:v>-36.551776308369689</c:v>
                </c:pt>
                <c:pt idx="66">
                  <c:v>-36.8207407822023</c:v>
                </c:pt>
                <c:pt idx="67">
                  <c:v>-37.084325966558254</c:v>
                </c:pt>
                <c:pt idx="68">
                  <c:v>-37.342639447227086</c:v>
                </c:pt>
                <c:pt idx="69">
                  <c:v>-37.595786658282549</c:v>
                </c:pt>
                <c:pt idx="70">
                  <c:v>-37.843870925116889</c:v>
                </c:pt>
              </c:numCache>
            </c:numRef>
          </c:yVal>
        </c:ser>
        <c:axId val="82320768"/>
        <c:axId val="82319232"/>
      </c:scatterChart>
      <c:valAx>
        <c:axId val="82320768"/>
        <c:scaling>
          <c:orientation val="minMax"/>
        </c:scaling>
        <c:axPos val="b"/>
        <c:minorGridlines/>
        <c:numFmt formatCode="0" sourceLinked="0"/>
        <c:tickLblPos val="nextTo"/>
        <c:crossAx val="82319232"/>
        <c:crosses val="autoZero"/>
        <c:crossBetween val="midCat"/>
        <c:minorUnit val="1"/>
      </c:valAx>
      <c:valAx>
        <c:axId val="82319232"/>
        <c:scaling>
          <c:orientation val="minMax"/>
          <c:max val="10"/>
          <c:min val="-40"/>
        </c:scaling>
        <c:axPos val="l"/>
        <c:majorGridlines/>
        <c:numFmt formatCode="0" sourceLinked="0"/>
        <c:tickLblPos val="nextTo"/>
        <c:crossAx val="82320768"/>
        <c:crosses val="autoZero"/>
        <c:crossBetween val="midCat"/>
        <c:majorUnit val="10"/>
        <c:minorUnit val="1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x'(t)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'Queda com atrito (alfa1)'!$D$2</c:f>
              <c:strCache>
                <c:ptCount val="1"/>
                <c:pt idx="0">
                  <c:v>x'(t)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(alfa1)'!$B$3:$B$73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(alfa1)'!$D$3:$D$73</c:f>
              <c:numCache>
                <c:formatCode>0.0</c:formatCode>
                <c:ptCount val="71"/>
                <c:pt idx="0">
                  <c:v>50</c:v>
                </c:pt>
                <c:pt idx="1">
                  <c:v>49.95</c:v>
                </c:pt>
                <c:pt idx="2">
                  <c:v>49.801000000000016</c:v>
                </c:pt>
                <c:pt idx="3">
                  <c:v>49.554980000000015</c:v>
                </c:pt>
                <c:pt idx="4">
                  <c:v>49.213880400000022</c:v>
                </c:pt>
                <c:pt idx="5">
                  <c:v>48.779602792000041</c:v>
                </c:pt>
                <c:pt idx="6">
                  <c:v>48.254010736160026</c:v>
                </c:pt>
                <c:pt idx="7">
                  <c:v>47.638930521436826</c:v>
                </c:pt>
                <c:pt idx="8">
                  <c:v>46.936151911008089</c:v>
                </c:pt>
                <c:pt idx="9">
                  <c:v>46.147428872787927</c:v>
                </c:pt>
                <c:pt idx="10">
                  <c:v>45.274480295332175</c:v>
                </c:pt>
                <c:pt idx="11">
                  <c:v>44.31899068942554</c:v>
                </c:pt>
                <c:pt idx="12">
                  <c:v>43.282610875637019</c:v>
                </c:pt>
                <c:pt idx="13">
                  <c:v>42.166958658124337</c:v>
                </c:pt>
                <c:pt idx="14">
                  <c:v>40.973619484961851</c:v>
                </c:pt>
                <c:pt idx="15">
                  <c:v>39.704147095262584</c:v>
                </c:pt>
                <c:pt idx="16">
                  <c:v>38.360064153357328</c:v>
                </c:pt>
                <c:pt idx="17">
                  <c:v>36.942862870290185</c:v>
                </c:pt>
                <c:pt idx="18">
                  <c:v>35.45400561288438</c:v>
                </c:pt>
                <c:pt idx="19">
                  <c:v>33.894925500626684</c:v>
                </c:pt>
                <c:pt idx="20">
                  <c:v>32.267026990614156</c:v>
                </c:pt>
                <c:pt idx="21">
                  <c:v>30.57168645080187</c:v>
                </c:pt>
                <c:pt idx="22">
                  <c:v>28.810252721785837</c:v>
                </c:pt>
                <c:pt idx="23">
                  <c:v>26.984047667350119</c:v>
                </c:pt>
                <c:pt idx="24">
                  <c:v>25.094366714003115</c:v>
                </c:pt>
                <c:pt idx="25">
                  <c:v>23.142479379723056</c:v>
                </c:pt>
                <c:pt idx="26">
                  <c:v>21.129629792128586</c:v>
                </c:pt>
                <c:pt idx="27">
                  <c:v>19.057037196286004</c:v>
                </c:pt>
                <c:pt idx="28">
                  <c:v>16.925896452360305</c:v>
                </c:pt>
                <c:pt idx="29">
                  <c:v>14.73737852331309</c:v>
                </c:pt>
                <c:pt idx="30">
                  <c:v>12.492630952846824</c:v>
                </c:pt>
                <c:pt idx="31">
                  <c:v>10.192778333789889</c:v>
                </c:pt>
                <c:pt idx="32">
                  <c:v>7.8389227671140844</c:v>
                </c:pt>
                <c:pt idx="33">
                  <c:v>5.4321443117717934</c:v>
                </c:pt>
                <c:pt idx="34">
                  <c:v>2.9735014255363836</c:v>
                </c:pt>
                <c:pt idx="35">
                  <c:v>0.4640313970256571</c:v>
                </c:pt>
                <c:pt idx="36">
                  <c:v>-2.0952492309148951</c:v>
                </c:pt>
                <c:pt idx="37">
                  <c:v>-4.7033442462965951</c:v>
                </c:pt>
                <c:pt idx="38">
                  <c:v>-7.3592773613706299</c:v>
                </c:pt>
                <c:pt idx="39">
                  <c:v>-10.062091814143251</c:v>
                </c:pt>
                <c:pt idx="40">
                  <c:v>-12.810849977860364</c:v>
                </c:pt>
                <c:pt idx="41">
                  <c:v>-15.604632978303115</c:v>
                </c:pt>
                <c:pt idx="42">
                  <c:v>-18.442540318737102</c:v>
                </c:pt>
                <c:pt idx="43">
                  <c:v>-21.323689512362321</c:v>
                </c:pt>
                <c:pt idx="44">
                  <c:v>-24.247215722115001</c:v>
                </c:pt>
                <c:pt idx="45">
                  <c:v>-27.212271407672688</c:v>
                </c:pt>
                <c:pt idx="46">
                  <c:v>-30.218025979519282</c:v>
                </c:pt>
                <c:pt idx="47">
                  <c:v>-33.263665459928902</c:v>
                </c:pt>
                <c:pt idx="48">
                  <c:v>-36.348392150730291</c:v>
                </c:pt>
                <c:pt idx="49">
                  <c:v>-39.471424307715665</c:v>
                </c:pt>
                <c:pt idx="50">
                  <c:v>-42.631995821561347</c:v>
                </c:pt>
                <c:pt idx="51">
                  <c:v>-45.829355905130086</c:v>
                </c:pt>
                <c:pt idx="52">
                  <c:v>-49.062768787027494</c:v>
                </c:pt>
                <c:pt idx="53">
                  <c:v>-52.331513411286878</c:v>
                </c:pt>
                <c:pt idx="54">
                  <c:v>-55.634883143061131</c:v>
                </c:pt>
                <c:pt idx="55">
                  <c:v>-58.97218548019994</c:v>
                </c:pt>
                <c:pt idx="56">
                  <c:v>-62.342741770595893</c:v>
                </c:pt>
                <c:pt idx="57">
                  <c:v>-65.745886935183947</c:v>
                </c:pt>
                <c:pt idx="58">
                  <c:v>-69.180969196480248</c:v>
                </c:pt>
                <c:pt idx="59">
                  <c:v>-72.647349812550658</c:v>
                </c:pt>
                <c:pt idx="60">
                  <c:v>-76.144402816299632</c:v>
                </c:pt>
                <c:pt idx="61">
                  <c:v>-79.671514759973576</c:v>
                </c:pt>
                <c:pt idx="62">
                  <c:v>-83.228084464774099</c:v>
                </c:pt>
                <c:pt idx="63">
                  <c:v>-86.813522775478646</c:v>
                </c:pt>
                <c:pt idx="64">
                  <c:v>-90.427252319969</c:v>
                </c:pt>
                <c:pt idx="65">
                  <c:v>-94.068707273569629</c:v>
                </c:pt>
                <c:pt idx="66">
                  <c:v>-97.737333128098186</c:v>
                </c:pt>
                <c:pt idx="67">
                  <c:v>-101.43258646553619</c:v>
                </c:pt>
                <c:pt idx="68">
                  <c:v>-105.15393473622549</c:v>
                </c:pt>
                <c:pt idx="69">
                  <c:v>-108.9008560415009</c:v>
                </c:pt>
                <c:pt idx="70">
                  <c:v>-112.67283892067093</c:v>
                </c:pt>
              </c:numCache>
            </c:numRef>
          </c:yVal>
        </c:ser>
        <c:axId val="83208064"/>
        <c:axId val="83206144"/>
      </c:scatterChart>
      <c:valAx>
        <c:axId val="83208064"/>
        <c:scaling>
          <c:orientation val="minMax"/>
        </c:scaling>
        <c:axPos val="b"/>
        <c:minorGridlines/>
        <c:numFmt formatCode="0" sourceLinked="0"/>
        <c:tickLblPos val="nextTo"/>
        <c:crossAx val="83206144"/>
        <c:crosses val="autoZero"/>
        <c:crossBetween val="midCat"/>
        <c:majorUnit val="1"/>
        <c:minorUnit val="1"/>
      </c:valAx>
      <c:valAx>
        <c:axId val="83206144"/>
        <c:scaling>
          <c:orientation val="minMax"/>
          <c:min val="0"/>
        </c:scaling>
        <c:axPos val="l"/>
        <c:majorGridlines/>
        <c:numFmt formatCode="0" sourceLinked="0"/>
        <c:tickLblPos val="nextTo"/>
        <c:crossAx val="8320806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v''(t)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'Queda com atrito (alfa2)'!$C$2</c:f>
              <c:strCache>
                <c:ptCount val="1"/>
                <c:pt idx="0">
                  <c:v>v''(t)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(alfa2)'!$B$3:$B$73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(alfa2)'!$C$3:$C$73</c:f>
              <c:numCache>
                <c:formatCode>0.0</c:formatCode>
                <c:ptCount val="71"/>
                <c:pt idx="0">
                  <c:v>0</c:v>
                </c:pt>
                <c:pt idx="1">
                  <c:v>-1.0000000000000009</c:v>
                </c:pt>
                <c:pt idx="2">
                  <c:v>-1.9400000000000011</c:v>
                </c:pt>
                <c:pt idx="3">
                  <c:v>-2.8236000000000021</c:v>
                </c:pt>
                <c:pt idx="4">
                  <c:v>-3.6541840000000012</c:v>
                </c:pt>
                <c:pt idx="5">
                  <c:v>-4.4349329600000029</c:v>
                </c:pt>
                <c:pt idx="6">
                  <c:v>-5.1688369824000029</c:v>
                </c:pt>
                <c:pt idx="7">
                  <c:v>-5.8587067634560048</c:v>
                </c:pt>
                <c:pt idx="8">
                  <c:v>-6.5071843576486437</c:v>
                </c:pt>
                <c:pt idx="9">
                  <c:v>-7.1167532961897262</c:v>
                </c:pt>
                <c:pt idx="10">
                  <c:v>-7.6897480984183426</c:v>
                </c:pt>
                <c:pt idx="11">
                  <c:v>-8.2283632125132424</c:v>
                </c:pt>
                <c:pt idx="12">
                  <c:v>-8.7346614197624479</c:v>
                </c:pt>
                <c:pt idx="13">
                  <c:v>-9.2105817345766994</c:v>
                </c:pt>
                <c:pt idx="14">
                  <c:v>-9.6579468305020963</c:v>
                </c:pt>
                <c:pt idx="15">
                  <c:v>-10.078470020671976</c:v>
                </c:pt>
                <c:pt idx="16">
                  <c:v>-10.47376181943166</c:v>
                </c:pt>
                <c:pt idx="17">
                  <c:v>-10.845336110265761</c:v>
                </c:pt>
                <c:pt idx="18">
                  <c:v>-11.194615943649815</c:v>
                </c:pt>
                <c:pt idx="19">
                  <c:v>-11.522938987030825</c:v>
                </c:pt>
                <c:pt idx="20">
                  <c:v>-11.831562647808976</c:v>
                </c:pt>
                <c:pt idx="21">
                  <c:v>-12.121668888940439</c:v>
                </c:pt>
                <c:pt idx="22">
                  <c:v>-12.394368755604013</c:v>
                </c:pt>
                <c:pt idx="23">
                  <c:v>-12.650706630267772</c:v>
                </c:pt>
                <c:pt idx="24">
                  <c:v>-12.891664232451708</c:v>
                </c:pt>
                <c:pt idx="25">
                  <c:v>-13.118164378504606</c:v>
                </c:pt>
                <c:pt idx="26">
                  <c:v>-13.331074515794329</c:v>
                </c:pt>
                <c:pt idx="27">
                  <c:v>-13.531210044846668</c:v>
                </c:pt>
                <c:pt idx="28">
                  <c:v>-13.71933744215587</c:v>
                </c:pt>
                <c:pt idx="29">
                  <c:v>-13.896177195626517</c:v>
                </c:pt>
                <c:pt idx="30">
                  <c:v>-14.062406563888926</c:v>
                </c:pt>
                <c:pt idx="31">
                  <c:v>-14.218662170055593</c:v>
                </c:pt>
                <c:pt idx="32">
                  <c:v>-14.365542439852257</c:v>
                </c:pt>
                <c:pt idx="33">
                  <c:v>-14.503609893461121</c:v>
                </c:pt>
                <c:pt idx="34">
                  <c:v>-14.633393299853454</c:v>
                </c:pt>
                <c:pt idx="35">
                  <c:v>-14.755389701862248</c:v>
                </c:pt>
                <c:pt idx="36">
                  <c:v>-14.870066319750512</c:v>
                </c:pt>
                <c:pt idx="37">
                  <c:v>-14.977862340565482</c:v>
                </c:pt>
                <c:pt idx="38">
                  <c:v>-15.079190600131554</c:v>
                </c:pt>
                <c:pt idx="39">
                  <c:v>-15.17443916412366</c:v>
                </c:pt>
                <c:pt idx="40">
                  <c:v>-15.263972814276242</c:v>
                </c:pt>
                <c:pt idx="41">
                  <c:v>-15.348134445419667</c:v>
                </c:pt>
                <c:pt idx="42">
                  <c:v>-15.427246378694486</c:v>
                </c:pt>
                <c:pt idx="43">
                  <c:v>-15.501611595972816</c:v>
                </c:pt>
                <c:pt idx="44">
                  <c:v>-15.571514900214446</c:v>
                </c:pt>
                <c:pt idx="45">
                  <c:v>-15.637224006201578</c:v>
                </c:pt>
                <c:pt idx="46">
                  <c:v>-15.698990565829485</c:v>
                </c:pt>
                <c:pt idx="47">
                  <c:v>-15.757051131879717</c:v>
                </c:pt>
                <c:pt idx="48">
                  <c:v>-15.811628063966934</c:v>
                </c:pt>
                <c:pt idx="49">
                  <c:v>-15.862930380128917</c:v>
                </c:pt>
                <c:pt idx="50">
                  <c:v>-15.911154557321183</c:v>
                </c:pt>
                <c:pt idx="51">
                  <c:v>-15.956485283881911</c:v>
                </c:pt>
                <c:pt idx="52">
                  <c:v>-15.999096166848997</c:v>
                </c:pt>
                <c:pt idx="53">
                  <c:v>-16.039150396838057</c:v>
                </c:pt>
                <c:pt idx="54">
                  <c:v>-16.076801373027774</c:v>
                </c:pt>
                <c:pt idx="55">
                  <c:v>-16.112193290646108</c:v>
                </c:pt>
                <c:pt idx="56">
                  <c:v>-16.145461693207341</c:v>
                </c:pt>
                <c:pt idx="57">
                  <c:v>-16.176733991614899</c:v>
                </c:pt>
                <c:pt idx="58">
                  <c:v>-16.206129952118005</c:v>
                </c:pt>
                <c:pt idx="59">
                  <c:v>-16.233762154990927</c:v>
                </c:pt>
                <c:pt idx="60">
                  <c:v>-16.259736425691472</c:v>
                </c:pt>
                <c:pt idx="61">
                  <c:v>-16.284152240149982</c:v>
                </c:pt>
                <c:pt idx="62">
                  <c:v>-16.307103105740982</c:v>
                </c:pt>
                <c:pt idx="63">
                  <c:v>-16.328676919396525</c:v>
                </c:pt>
                <c:pt idx="64">
                  <c:v>-16.348956304232733</c:v>
                </c:pt>
                <c:pt idx="65">
                  <c:v>-16.36801892597877</c:v>
                </c:pt>
                <c:pt idx="66">
                  <c:v>-16.385937790420041</c:v>
                </c:pt>
                <c:pt idx="67">
                  <c:v>-16.402781522994839</c:v>
                </c:pt>
                <c:pt idx="68">
                  <c:v>-16.418614631615149</c:v>
                </c:pt>
                <c:pt idx="69">
                  <c:v>-16.433497753718243</c:v>
                </c:pt>
                <c:pt idx="70">
                  <c:v>-16.447487888495147</c:v>
                </c:pt>
              </c:numCache>
            </c:numRef>
          </c:yVal>
        </c:ser>
        <c:axId val="104181120"/>
        <c:axId val="97055872"/>
      </c:scatterChart>
      <c:valAx>
        <c:axId val="104181120"/>
        <c:scaling>
          <c:orientation val="minMax"/>
        </c:scaling>
        <c:axPos val="b"/>
        <c:minorGridlines/>
        <c:numFmt formatCode="0" sourceLinked="0"/>
        <c:tickLblPos val="nextTo"/>
        <c:crossAx val="97055872"/>
        <c:crosses val="autoZero"/>
        <c:crossBetween val="midCat"/>
        <c:majorUnit val="1"/>
        <c:minorUnit val="1"/>
      </c:valAx>
      <c:valAx>
        <c:axId val="97055872"/>
        <c:scaling>
          <c:orientation val="minMax"/>
          <c:max val="10"/>
          <c:min val="-40"/>
        </c:scaling>
        <c:axPos val="l"/>
        <c:majorGridlines/>
        <c:numFmt formatCode="0" sourceLinked="0"/>
        <c:tickLblPos val="nextTo"/>
        <c:crossAx val="10418112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x''(t)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'Queda com atrito (alfa2)'!$D$2</c:f>
              <c:strCache>
                <c:ptCount val="1"/>
                <c:pt idx="0">
                  <c:v>x''(t)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(alfa2)'!$B$3:$B$73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(alfa2)'!$D$3:$D$73</c:f>
              <c:numCache>
                <c:formatCode>0.0</c:formatCode>
                <c:ptCount val="71"/>
                <c:pt idx="0">
                  <c:v>50</c:v>
                </c:pt>
                <c:pt idx="1">
                  <c:v>49.95</c:v>
                </c:pt>
                <c:pt idx="2">
                  <c:v>49.803000000000004</c:v>
                </c:pt>
                <c:pt idx="3">
                  <c:v>49.564820000000005</c:v>
                </c:pt>
                <c:pt idx="4">
                  <c:v>49.240930800000001</c:v>
                </c:pt>
                <c:pt idx="5">
                  <c:v>48.836474952000003</c:v>
                </c:pt>
                <c:pt idx="6">
                  <c:v>48.356286454880006</c:v>
                </c:pt>
                <c:pt idx="7">
                  <c:v>47.804909267587206</c:v>
                </c:pt>
                <c:pt idx="8">
                  <c:v>47.186614711531973</c:v>
                </c:pt>
                <c:pt idx="9">
                  <c:v>46.505417828840059</c:v>
                </c:pt>
                <c:pt idx="10">
                  <c:v>45.765092759109656</c:v>
                </c:pt>
                <c:pt idx="11">
                  <c:v>44.969187193563073</c:v>
                </c:pt>
                <c:pt idx="12">
                  <c:v>44.121035961949289</c:v>
                </c:pt>
                <c:pt idx="13">
                  <c:v>43.223773804232323</c:v>
                </c:pt>
                <c:pt idx="14">
                  <c:v>42.280347375978387</c:v>
                </c:pt>
                <c:pt idx="15">
                  <c:v>41.293526533419694</c:v>
                </c:pt>
                <c:pt idx="16">
                  <c:v>40.265914941414508</c:v>
                </c:pt>
                <c:pt idx="17">
                  <c:v>39.199960044929639</c:v>
                </c:pt>
                <c:pt idx="18">
                  <c:v>38.097962442233857</c:v>
                </c:pt>
                <c:pt idx="19">
                  <c:v>36.962084695699822</c:v>
                </c:pt>
                <c:pt idx="20">
                  <c:v>35.794359613957837</c:v>
                </c:pt>
                <c:pt idx="21">
                  <c:v>34.596698037120369</c:v>
                </c:pt>
                <c:pt idx="22">
                  <c:v>33.370896154893146</c:v>
                </c:pt>
                <c:pt idx="23">
                  <c:v>32.118642385599557</c:v>
                </c:pt>
                <c:pt idx="24">
                  <c:v>30.84152384246358</c:v>
                </c:pt>
                <c:pt idx="25">
                  <c:v>29.541032411915761</c:v>
                </c:pt>
                <c:pt idx="26">
                  <c:v>28.218570467200816</c:v>
                </c:pt>
                <c:pt idx="27">
                  <c:v>26.875456239168763</c:v>
                </c:pt>
                <c:pt idx="28">
                  <c:v>25.512928864818637</c:v>
                </c:pt>
                <c:pt idx="29">
                  <c:v>24.132153132929517</c:v>
                </c:pt>
                <c:pt idx="30">
                  <c:v>22.73422394495374</c:v>
                </c:pt>
                <c:pt idx="31">
                  <c:v>21.320170508256517</c:v>
                </c:pt>
                <c:pt idx="32">
                  <c:v>19.890960277761128</c:v>
                </c:pt>
                <c:pt idx="33">
                  <c:v>18.447502661095452</c:v>
                </c:pt>
                <c:pt idx="34">
                  <c:v>16.990652501429715</c:v>
                </c:pt>
                <c:pt idx="35">
                  <c:v>15.521213351343938</c:v>
                </c:pt>
                <c:pt idx="36">
                  <c:v>14.039940550263296</c:v>
                </c:pt>
                <c:pt idx="37">
                  <c:v>12.547544117247497</c:v>
                </c:pt>
                <c:pt idx="38">
                  <c:v>11.044691470212648</c:v>
                </c:pt>
                <c:pt idx="39">
                  <c:v>9.5320099819998845</c:v>
                </c:pt>
                <c:pt idx="40">
                  <c:v>8.0100893830798938</c:v>
                </c:pt>
                <c:pt idx="41">
                  <c:v>6.4794840200951</c:v>
                </c:pt>
                <c:pt idx="42">
                  <c:v>4.940714978889396</c:v>
                </c:pt>
                <c:pt idx="43">
                  <c:v>3.3942720801560355</c:v>
                </c:pt>
                <c:pt idx="44">
                  <c:v>1.8406157553466826</c:v>
                </c:pt>
                <c:pt idx="45">
                  <c:v>0.28017881002588751</c:v>
                </c:pt>
                <c:pt idx="46">
                  <c:v>-1.2866319185756652</c:v>
                </c:pt>
                <c:pt idx="47">
                  <c:v>-2.8594340034611108</c:v>
                </c:pt>
                <c:pt idx="48">
                  <c:v>-4.4378679632534457</c:v>
                </c:pt>
                <c:pt idx="49">
                  <c:v>-6.0215958854582254</c:v>
                </c:pt>
                <c:pt idx="50">
                  <c:v>-7.6103001323307211</c:v>
                </c:pt>
                <c:pt idx="51">
                  <c:v>-9.2036821243908804</c:v>
                </c:pt>
                <c:pt idx="52">
                  <c:v>-10.801461196927413</c:v>
                </c:pt>
                <c:pt idx="53">
                  <c:v>-12.403373525111768</c:v>
                </c:pt>
                <c:pt idx="54">
                  <c:v>-14.009171113605049</c:v>
                </c:pt>
                <c:pt idx="55">
                  <c:v>-15.61862084678873</c:v>
                </c:pt>
                <c:pt idx="56">
                  <c:v>-17.231503595981408</c:v>
                </c:pt>
                <c:pt idx="57">
                  <c:v>-18.847613380222512</c:v>
                </c:pt>
                <c:pt idx="58">
                  <c:v>-20.466756577409157</c:v>
                </c:pt>
                <c:pt idx="59">
                  <c:v>-22.088751182764597</c:v>
                </c:pt>
                <c:pt idx="60">
                  <c:v>-23.713426111798697</c:v>
                </c:pt>
                <c:pt idx="61">
                  <c:v>-25.340620545090772</c:v>
                </c:pt>
                <c:pt idx="62">
                  <c:v>-26.970183312385302</c:v>
                </c:pt>
                <c:pt idx="63">
                  <c:v>-28.601972313642179</c:v>
                </c:pt>
                <c:pt idx="64">
                  <c:v>-30.235853974823641</c:v>
                </c:pt>
                <c:pt idx="65">
                  <c:v>-31.8717027363342</c:v>
                </c:pt>
                <c:pt idx="66">
                  <c:v>-33.509400572154149</c:v>
                </c:pt>
                <c:pt idx="67">
                  <c:v>-35.148836537824877</c:v>
                </c:pt>
                <c:pt idx="68">
                  <c:v>-36.789906345555366</c:v>
                </c:pt>
                <c:pt idx="69">
                  <c:v>-38.432511964822027</c:v>
                </c:pt>
                <c:pt idx="70">
                  <c:v>-40.076561246932698</c:v>
                </c:pt>
              </c:numCache>
            </c:numRef>
          </c:yVal>
        </c:ser>
        <c:axId val="97680768"/>
        <c:axId val="97678848"/>
      </c:scatterChart>
      <c:valAx>
        <c:axId val="97680768"/>
        <c:scaling>
          <c:orientation val="minMax"/>
        </c:scaling>
        <c:axPos val="b"/>
        <c:minorGridlines/>
        <c:numFmt formatCode="0" sourceLinked="0"/>
        <c:tickLblPos val="nextTo"/>
        <c:crossAx val="97678848"/>
        <c:crosses val="autoZero"/>
        <c:crossBetween val="midCat"/>
        <c:majorUnit val="1"/>
        <c:minorUnit val="1"/>
      </c:valAx>
      <c:valAx>
        <c:axId val="97678848"/>
        <c:scaling>
          <c:orientation val="minMax"/>
          <c:min val="0"/>
        </c:scaling>
        <c:axPos val="l"/>
        <c:majorGridlines/>
        <c:numFmt formatCode="0" sourceLinked="0"/>
        <c:tickLblPos val="nextTo"/>
        <c:crossAx val="97680768"/>
        <c:crosses val="autoZero"/>
        <c:crossBetween val="midCat"/>
        <c:minorUnit val="2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v'''(t)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'Queda com atrito (alfa3)'!$C$2</c:f>
              <c:strCache>
                <c:ptCount val="1"/>
                <c:pt idx="0">
                  <c:v>v'''(t)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(alfa3)'!$B$3:$B$73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(alfa3)'!$C$3:$C$73</c:f>
              <c:numCache>
                <c:formatCode>0.0</c:formatCode>
                <c:ptCount val="71"/>
                <c:pt idx="0">
                  <c:v>0</c:v>
                </c:pt>
                <c:pt idx="1">
                  <c:v>-1</c:v>
                </c:pt>
                <c:pt idx="2">
                  <c:v>-1.875</c:v>
                </c:pt>
                <c:pt idx="3">
                  <c:v>-2.640625</c:v>
                </c:pt>
                <c:pt idx="4">
                  <c:v>-3.310546875</c:v>
                </c:pt>
                <c:pt idx="5">
                  <c:v>-3.896728515625</c:v>
                </c:pt>
                <c:pt idx="6">
                  <c:v>-4.409637451171875</c:v>
                </c:pt>
                <c:pt idx="7">
                  <c:v>-4.8584327697753906</c:v>
                </c:pt>
                <c:pt idx="8">
                  <c:v>-5.2511286735534668</c:v>
                </c:pt>
                <c:pt idx="9">
                  <c:v>-5.5947375893592826</c:v>
                </c:pt>
                <c:pt idx="10">
                  <c:v>-5.895395390689373</c:v>
                </c:pt>
                <c:pt idx="11">
                  <c:v>-6.1584709668532014</c:v>
                </c:pt>
                <c:pt idx="12">
                  <c:v>-6.3886620959965512</c:v>
                </c:pt>
                <c:pt idx="13">
                  <c:v>-6.5900793339969823</c:v>
                </c:pt>
                <c:pt idx="14">
                  <c:v>-6.7663194172473595</c:v>
                </c:pt>
                <c:pt idx="15">
                  <c:v>-6.9205294900914396</c:v>
                </c:pt>
                <c:pt idx="16">
                  <c:v>-7.0554633038300096</c:v>
                </c:pt>
                <c:pt idx="17">
                  <c:v>-7.1735303908512593</c:v>
                </c:pt>
                <c:pt idx="18">
                  <c:v>-7.2768390919948516</c:v>
                </c:pt>
                <c:pt idx="19">
                  <c:v>-7.3672342054954951</c:v>
                </c:pt>
                <c:pt idx="20">
                  <c:v>-7.4463299298085586</c:v>
                </c:pt>
                <c:pt idx="21">
                  <c:v>-7.5155386885824882</c:v>
                </c:pt>
                <c:pt idx="22">
                  <c:v>-7.5760963525096772</c:v>
                </c:pt>
                <c:pt idx="23">
                  <c:v>-7.6290843084459681</c:v>
                </c:pt>
                <c:pt idx="24">
                  <c:v>-7.6754487698902221</c:v>
                </c:pt>
                <c:pt idx="25">
                  <c:v>-7.7160176736539441</c:v>
                </c:pt>
                <c:pt idx="26">
                  <c:v>-7.7515154644472011</c:v>
                </c:pt>
                <c:pt idx="27">
                  <c:v>-7.7825760313913008</c:v>
                </c:pt>
                <c:pt idx="28">
                  <c:v>-7.8097540274673882</c:v>
                </c:pt>
                <c:pt idx="29">
                  <c:v>-7.8335347740339651</c:v>
                </c:pt>
                <c:pt idx="30">
                  <c:v>-7.8543429272797196</c:v>
                </c:pt>
                <c:pt idx="31">
                  <c:v>-7.8725500613697541</c:v>
                </c:pt>
                <c:pt idx="32">
                  <c:v>-7.8884813036985353</c:v>
                </c:pt>
                <c:pt idx="33">
                  <c:v>-7.9024211407362186</c:v>
                </c:pt>
                <c:pt idx="34">
                  <c:v>-7.9146184981441907</c:v>
                </c:pt>
                <c:pt idx="35">
                  <c:v>-7.9252911858761674</c:v>
                </c:pt>
                <c:pt idx="36">
                  <c:v>-7.9346297876416463</c:v>
                </c:pt>
                <c:pt idx="37">
                  <c:v>-7.9428010641864404</c:v>
                </c:pt>
                <c:pt idx="38">
                  <c:v>-7.9499509311631353</c:v>
                </c:pt>
                <c:pt idx="39">
                  <c:v>-7.9562070647677432</c:v>
                </c:pt>
                <c:pt idx="40">
                  <c:v>-7.9616811816717759</c:v>
                </c:pt>
                <c:pt idx="41">
                  <c:v>-7.9664710339628035</c:v>
                </c:pt>
                <c:pt idx="42">
                  <c:v>-7.970662154717453</c:v>
                </c:pt>
                <c:pt idx="43">
                  <c:v>-7.9743293853777715</c:v>
                </c:pt>
                <c:pt idx="44">
                  <c:v>-7.97753821220555</c:v>
                </c:pt>
                <c:pt idx="45">
                  <c:v>-7.9803459356798561</c:v>
                </c:pt>
                <c:pt idx="46">
                  <c:v>-7.9828026937198739</c:v>
                </c:pt>
                <c:pt idx="47">
                  <c:v>-7.9849523570048904</c:v>
                </c:pt>
                <c:pt idx="48">
                  <c:v>-7.9868333123792787</c:v>
                </c:pt>
                <c:pt idx="49">
                  <c:v>-7.9884791483318685</c:v>
                </c:pt>
                <c:pt idx="50">
                  <c:v>-7.9899192547903857</c:v>
                </c:pt>
                <c:pt idx="51">
                  <c:v>-7.9911793479415874</c:v>
                </c:pt>
                <c:pt idx="52">
                  <c:v>-7.9922819294488887</c:v>
                </c:pt>
                <c:pt idx="53">
                  <c:v>-7.993246688267778</c:v>
                </c:pt>
                <c:pt idx="54">
                  <c:v>-7.9940908522343053</c:v>
                </c:pt>
                <c:pt idx="55">
                  <c:v>-7.9948294957050177</c:v>
                </c:pt>
                <c:pt idx="56">
                  <c:v>-7.9954758087418902</c:v>
                </c:pt>
                <c:pt idx="57">
                  <c:v>-7.9960413326491535</c:v>
                </c:pt>
                <c:pt idx="58">
                  <c:v>-7.9965361660680099</c:v>
                </c:pt>
                <c:pt idx="59">
                  <c:v>-7.9969691453095084</c:v>
                </c:pt>
                <c:pt idx="60">
                  <c:v>-7.9973480021458201</c:v>
                </c:pt>
                <c:pt idx="61">
                  <c:v>-7.9976795018775926</c:v>
                </c:pt>
                <c:pt idx="62">
                  <c:v>-7.9979695641428936</c:v>
                </c:pt>
                <c:pt idx="63">
                  <c:v>-7.9982233686250312</c:v>
                </c:pt>
                <c:pt idx="64">
                  <c:v>-7.9984454475469029</c:v>
                </c:pt>
                <c:pt idx="65">
                  <c:v>-7.9986397666035396</c:v>
                </c:pt>
                <c:pt idx="66">
                  <c:v>-7.9988097957780973</c:v>
                </c:pt>
                <c:pt idx="67">
                  <c:v>-7.9989585713058355</c:v>
                </c:pt>
                <c:pt idx="68">
                  <c:v>-7.9990887498926062</c:v>
                </c:pt>
                <c:pt idx="69">
                  <c:v>-7.9992026561560303</c:v>
                </c:pt>
                <c:pt idx="70">
                  <c:v>-7.9993023241365266</c:v>
                </c:pt>
              </c:numCache>
            </c:numRef>
          </c:yVal>
        </c:ser>
        <c:axId val="104254080"/>
        <c:axId val="104251776"/>
      </c:scatterChart>
      <c:valAx>
        <c:axId val="104254080"/>
        <c:scaling>
          <c:orientation val="minMax"/>
        </c:scaling>
        <c:axPos val="b"/>
        <c:minorGridlines/>
        <c:numFmt formatCode="0" sourceLinked="0"/>
        <c:tickLblPos val="nextTo"/>
        <c:crossAx val="104251776"/>
        <c:crosses val="autoZero"/>
        <c:crossBetween val="midCat"/>
        <c:majorUnit val="1"/>
        <c:minorUnit val="1"/>
      </c:valAx>
      <c:valAx>
        <c:axId val="104251776"/>
        <c:scaling>
          <c:orientation val="minMax"/>
          <c:max val="10"/>
          <c:min val="-40"/>
        </c:scaling>
        <c:axPos val="l"/>
        <c:majorGridlines/>
        <c:numFmt formatCode="0" sourceLinked="0"/>
        <c:tickLblPos val="nextTo"/>
        <c:crossAx val="104254080"/>
        <c:crosses val="autoZero"/>
        <c:crossBetween val="midCat"/>
        <c:majorUnit val="10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x'''(t)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'Queda com atrito (alfa3)'!$D$2</c:f>
              <c:strCache>
                <c:ptCount val="1"/>
                <c:pt idx="0">
                  <c:v>x'''(t)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(alfa3)'!$B$3:$B$73</c:f>
              <c:numCache>
                <c:formatCode>0.0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</c:numCache>
            </c:numRef>
          </c:xVal>
          <c:yVal>
            <c:numRef>
              <c:f>'Queda com atrito (alfa3)'!$D$3:$D$73</c:f>
              <c:numCache>
                <c:formatCode>0.0</c:formatCode>
                <c:ptCount val="71"/>
                <c:pt idx="0">
                  <c:v>50</c:v>
                </c:pt>
                <c:pt idx="1">
                  <c:v>49.95</c:v>
                </c:pt>
                <c:pt idx="2">
                  <c:v>49.806249999999999</c:v>
                </c:pt>
                <c:pt idx="3">
                  <c:v>49.580468750000001</c:v>
                </c:pt>
                <c:pt idx="4">
                  <c:v>49.282910156249997</c:v>
                </c:pt>
                <c:pt idx="5">
                  <c:v>48.92254638671875</c:v>
                </c:pt>
                <c:pt idx="6">
                  <c:v>48.507228088378909</c:v>
                </c:pt>
                <c:pt idx="7">
                  <c:v>48.043824577331542</c:v>
                </c:pt>
                <c:pt idx="8">
                  <c:v>47.538346505165102</c:v>
                </c:pt>
                <c:pt idx="9">
                  <c:v>46.99605319201946</c:v>
                </c:pt>
                <c:pt idx="10">
                  <c:v>46.42154654301703</c:v>
                </c:pt>
                <c:pt idx="11">
                  <c:v>45.818853225139904</c:v>
                </c:pt>
                <c:pt idx="12">
                  <c:v>45.191496571997412</c:v>
                </c:pt>
                <c:pt idx="13">
                  <c:v>44.542559500497738</c:v>
                </c:pt>
                <c:pt idx="14">
                  <c:v>43.874739562935517</c:v>
                </c:pt>
                <c:pt idx="15">
                  <c:v>43.19039711756858</c:v>
                </c:pt>
                <c:pt idx="16">
                  <c:v>42.491597477872503</c:v>
                </c:pt>
                <c:pt idx="17">
                  <c:v>41.78014779313844</c:v>
                </c:pt>
                <c:pt idx="18">
                  <c:v>41.057629318996135</c:v>
                </c:pt>
                <c:pt idx="19">
                  <c:v>40.325425654121617</c:v>
                </c:pt>
                <c:pt idx="20">
                  <c:v>39.584747447356413</c:v>
                </c:pt>
                <c:pt idx="21">
                  <c:v>38.83665401643686</c:v>
                </c:pt>
                <c:pt idx="22">
                  <c:v>38.082072264382248</c:v>
                </c:pt>
                <c:pt idx="23">
                  <c:v>37.321813231334474</c:v>
                </c:pt>
                <c:pt idx="24">
                  <c:v>36.556586577417661</c:v>
                </c:pt>
                <c:pt idx="25">
                  <c:v>35.787013255240453</c:v>
                </c:pt>
                <c:pt idx="26">
                  <c:v>35.013636598335395</c:v>
                </c:pt>
                <c:pt idx="27">
                  <c:v>34.236932023543467</c:v>
                </c:pt>
                <c:pt idx="28">
                  <c:v>33.457315520600531</c:v>
                </c:pt>
                <c:pt idx="29">
                  <c:v>32.67515108052546</c:v>
                </c:pt>
                <c:pt idx="30">
                  <c:v>31.890757195459777</c:v>
                </c:pt>
                <c:pt idx="31">
                  <c:v>31.104412546027305</c:v>
                </c:pt>
                <c:pt idx="32">
                  <c:v>30.316360977773886</c:v>
                </c:pt>
                <c:pt idx="33">
                  <c:v>29.526815855552151</c:v>
                </c:pt>
                <c:pt idx="34">
                  <c:v>28.735963873608128</c:v>
                </c:pt>
                <c:pt idx="35">
                  <c:v>27.943968389407114</c:v>
                </c:pt>
                <c:pt idx="36">
                  <c:v>27.150972340731215</c:v>
                </c:pt>
                <c:pt idx="37">
                  <c:v>26.357100798139811</c:v>
                </c:pt>
                <c:pt idx="38">
                  <c:v>25.562463198372335</c:v>
                </c:pt>
                <c:pt idx="39">
                  <c:v>24.767155298575787</c:v>
                </c:pt>
                <c:pt idx="40">
                  <c:v>23.97126088625382</c:v>
                </c:pt>
                <c:pt idx="41">
                  <c:v>23.174853275472092</c:v>
                </c:pt>
                <c:pt idx="42">
                  <c:v>22.377996616038079</c:v>
                </c:pt>
                <c:pt idx="43">
                  <c:v>21.580747039033319</c:v>
                </c:pt>
                <c:pt idx="44">
                  <c:v>20.783153659154163</c:v>
                </c:pt>
                <c:pt idx="45">
                  <c:v>19.985259451759887</c:v>
                </c:pt>
                <c:pt idx="46">
                  <c:v>19.187102020289903</c:v>
                </c:pt>
                <c:pt idx="47">
                  <c:v>18.388714267753674</c:v>
                </c:pt>
                <c:pt idx="48">
                  <c:v>17.590124984284472</c:v>
                </c:pt>
                <c:pt idx="49">
                  <c:v>16.791359361248915</c:v>
                </c:pt>
                <c:pt idx="50">
                  <c:v>15.992439441092799</c:v>
                </c:pt>
                <c:pt idx="51">
                  <c:v>15.193384510956207</c:v>
                </c:pt>
                <c:pt idx="52">
                  <c:v>14.39421144708669</c:v>
                </c:pt>
                <c:pt idx="53">
                  <c:v>13.594935016200857</c:v>
                </c:pt>
                <c:pt idx="54">
                  <c:v>12.795568139175749</c:v>
                </c:pt>
                <c:pt idx="55">
                  <c:v>11.996122121778789</c:v>
                </c:pt>
                <c:pt idx="56">
                  <c:v>11.19660685655645</c:v>
                </c:pt>
                <c:pt idx="57">
                  <c:v>10.397030999486901</c:v>
                </c:pt>
                <c:pt idx="58">
                  <c:v>9.5974021245510386</c:v>
                </c:pt>
                <c:pt idx="59">
                  <c:v>8.7977268589821733</c:v>
                </c:pt>
                <c:pt idx="60">
                  <c:v>7.9980110016094059</c:v>
                </c:pt>
                <c:pt idx="61">
                  <c:v>7.1982596264082375</c:v>
                </c:pt>
                <c:pt idx="62">
                  <c:v>6.3984771731072101</c:v>
                </c:pt>
                <c:pt idx="63">
                  <c:v>5.598667526468823</c:v>
                </c:pt>
                <c:pt idx="64">
                  <c:v>4.7988340856602321</c:v>
                </c:pt>
                <c:pt idx="65">
                  <c:v>3.9989798249527055</c:v>
                </c:pt>
                <c:pt idx="66">
                  <c:v>3.1991073468336282</c:v>
                </c:pt>
                <c:pt idx="67">
                  <c:v>2.3992189284794421</c:v>
                </c:pt>
                <c:pt idx="68">
                  <c:v>1.5993165624195171</c:v>
                </c:pt>
                <c:pt idx="69">
                  <c:v>0.79940199211708318</c:v>
                </c:pt>
                <c:pt idx="70">
                  <c:v>-5.2325689753729421E-4</c:v>
                </c:pt>
              </c:numCache>
            </c:numRef>
          </c:yVal>
        </c:ser>
        <c:axId val="104178816"/>
        <c:axId val="104150144"/>
      </c:scatterChart>
      <c:valAx>
        <c:axId val="104178816"/>
        <c:scaling>
          <c:orientation val="minMax"/>
        </c:scaling>
        <c:axPos val="b"/>
        <c:numFmt formatCode="0" sourceLinked="0"/>
        <c:tickLblPos val="nextTo"/>
        <c:crossAx val="104150144"/>
        <c:crosses val="autoZero"/>
        <c:crossBetween val="midCat"/>
        <c:majorUnit val="1"/>
        <c:minorUnit val="1"/>
      </c:valAx>
      <c:valAx>
        <c:axId val="104150144"/>
        <c:scaling>
          <c:orientation val="minMax"/>
          <c:max val="60"/>
          <c:min val="0"/>
        </c:scaling>
        <c:axPos val="l"/>
        <c:majorGridlines/>
        <c:numFmt formatCode="0" sourceLinked="0"/>
        <c:tickLblPos val="nextTo"/>
        <c:crossAx val="104178816"/>
        <c:crosses val="autoZero"/>
        <c:crossBetween val="midCat"/>
        <c:majorUnit val="10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0</xdr:rowOff>
    </xdr:from>
    <xdr:to>
      <xdr:col>11</xdr:col>
      <xdr:colOff>19050</xdr:colOff>
      <xdr:row>18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9525</xdr:rowOff>
    </xdr:from>
    <xdr:to>
      <xdr:col>11</xdr:col>
      <xdr:colOff>9525</xdr:colOff>
      <xdr:row>33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28575</xdr:colOff>
      <xdr:row>18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18</xdr:row>
      <xdr:rowOff>171450</xdr:rowOff>
    </xdr:from>
    <xdr:to>
      <xdr:col>11</xdr:col>
      <xdr:colOff>28575</xdr:colOff>
      <xdr:row>32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9525</xdr:colOff>
      <xdr:row>18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11</xdr:col>
      <xdr:colOff>9525</xdr:colOff>
      <xdr:row>32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19050</xdr:colOff>
      <xdr:row>18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18</xdr:row>
      <xdr:rowOff>142875</xdr:rowOff>
    </xdr:from>
    <xdr:to>
      <xdr:col>11</xdr:col>
      <xdr:colOff>19050</xdr:colOff>
      <xdr:row>32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"/>
  <sheetViews>
    <sheetView workbookViewId="0">
      <selection activeCell="Q11" sqref="Q11"/>
    </sheetView>
  </sheetViews>
  <sheetFormatPr defaultRowHeight="15"/>
  <cols>
    <col min="1" max="1" width="3.85546875" style="3" customWidth="1"/>
    <col min="2" max="2" width="9.140625" style="2"/>
    <col min="4" max="4" width="9.140625" style="2"/>
    <col min="5" max="5" width="9.140625" style="3"/>
    <col min="12" max="12" width="4.28515625" style="3" customWidth="1"/>
  </cols>
  <sheetData>
    <row r="1" spans="1:12" s="1" customFormat="1">
      <c r="A1" s="3"/>
      <c r="B1" s="23"/>
      <c r="C1" s="3"/>
      <c r="D1" s="23"/>
      <c r="E1" s="3"/>
      <c r="F1" s="3"/>
      <c r="G1" s="3"/>
      <c r="H1" s="3"/>
      <c r="I1" s="3"/>
      <c r="J1" s="3"/>
      <c r="K1" s="3"/>
      <c r="L1" s="3"/>
    </row>
    <row r="2" spans="1:12">
      <c r="B2" s="10" t="s">
        <v>0</v>
      </c>
      <c r="C2" s="26" t="s">
        <v>2</v>
      </c>
      <c r="D2" s="10" t="s">
        <v>7</v>
      </c>
      <c r="F2" s="11" t="s">
        <v>1</v>
      </c>
      <c r="G2" s="12">
        <v>0.1</v>
      </c>
      <c r="H2" s="13" t="s">
        <v>5</v>
      </c>
      <c r="I2" s="12">
        <v>0.4</v>
      </c>
      <c r="J2" s="12"/>
      <c r="K2" s="14"/>
    </row>
    <row r="3" spans="1:12">
      <c r="B3" s="4">
        <v>0</v>
      </c>
      <c r="C3" s="24">
        <f>v0</f>
        <v>0</v>
      </c>
      <c r="D3" s="6">
        <f>x0</f>
        <v>50</v>
      </c>
      <c r="F3" s="15" t="s">
        <v>3</v>
      </c>
      <c r="G3" s="16">
        <v>0</v>
      </c>
      <c r="H3" s="17" t="s">
        <v>6</v>
      </c>
      <c r="I3" s="16">
        <v>-10</v>
      </c>
      <c r="J3" s="16"/>
      <c r="K3" s="18"/>
    </row>
    <row r="4" spans="1:12">
      <c r="B4" s="4">
        <f>B3+tau</f>
        <v>0.1</v>
      </c>
      <c r="C4" s="24">
        <f>C3+g*tau</f>
        <v>-1</v>
      </c>
      <c r="D4" s="6">
        <f>D3+C3*tau+(g/2)*tau^2</f>
        <v>49.95</v>
      </c>
      <c r="F4" s="19" t="s">
        <v>4</v>
      </c>
      <c r="G4" s="20">
        <v>50</v>
      </c>
      <c r="H4" s="21"/>
      <c r="I4" s="20"/>
      <c r="J4" s="20"/>
      <c r="K4" s="22"/>
    </row>
    <row r="5" spans="1:12">
      <c r="B5" s="4">
        <f>B4+tau</f>
        <v>0.2</v>
      </c>
      <c r="C5" s="24">
        <f>C4+g*tau</f>
        <v>-2</v>
      </c>
      <c r="D5" s="6">
        <f>D4+C4*tau+(g/2)*tau^2</f>
        <v>49.800000000000004</v>
      </c>
      <c r="F5" s="3"/>
      <c r="G5" s="3"/>
      <c r="H5" s="3"/>
      <c r="I5" s="3"/>
      <c r="J5" s="3"/>
      <c r="K5" s="3"/>
    </row>
    <row r="6" spans="1:12">
      <c r="B6" s="4">
        <f>B5+tau</f>
        <v>0.30000000000000004</v>
      </c>
      <c r="C6" s="24">
        <f>C5+g*tau</f>
        <v>-3</v>
      </c>
      <c r="D6" s="6">
        <f>D5+C5*tau+(g/2)*tau^2</f>
        <v>49.550000000000004</v>
      </c>
      <c r="F6" s="3"/>
      <c r="G6" s="3"/>
      <c r="H6" s="3"/>
      <c r="I6" s="3"/>
      <c r="J6" s="3"/>
      <c r="K6" s="3"/>
    </row>
    <row r="7" spans="1:12">
      <c r="B7" s="4">
        <f>B6+tau</f>
        <v>0.4</v>
      </c>
      <c r="C7" s="24">
        <f>C6+g*tau</f>
        <v>-4</v>
      </c>
      <c r="D7" s="6">
        <f>D6+C6*tau+(g/2)*tau^2</f>
        <v>49.20000000000001</v>
      </c>
      <c r="F7" s="3"/>
      <c r="G7" s="3"/>
      <c r="H7" s="3"/>
      <c r="I7" s="3"/>
      <c r="J7" s="3"/>
      <c r="K7" s="3"/>
    </row>
    <row r="8" spans="1:12">
      <c r="B8" s="4">
        <f>B7+tau</f>
        <v>0.5</v>
      </c>
      <c r="C8" s="24">
        <f>C7+g*tau</f>
        <v>-5</v>
      </c>
      <c r="D8" s="6">
        <f>D7+C7*tau+(g/2)*tau^2</f>
        <v>48.750000000000014</v>
      </c>
      <c r="F8" s="3"/>
      <c r="G8" s="3"/>
      <c r="H8" s="3"/>
      <c r="I8" s="3"/>
      <c r="J8" s="3"/>
      <c r="K8" s="3"/>
    </row>
    <row r="9" spans="1:12">
      <c r="B9" s="4">
        <f>B8+tau</f>
        <v>0.6</v>
      </c>
      <c r="C9" s="24">
        <f>C8+g*tau</f>
        <v>-6</v>
      </c>
      <c r="D9" s="6">
        <f>D8+C8*tau+(g/2)*tau^2</f>
        <v>48.200000000000017</v>
      </c>
      <c r="F9" s="3"/>
      <c r="G9" s="3"/>
      <c r="H9" s="3"/>
      <c r="I9" s="3"/>
      <c r="J9" s="3"/>
      <c r="K9" s="3"/>
    </row>
    <row r="10" spans="1:12">
      <c r="B10" s="4">
        <f>B9+tau</f>
        <v>0.7</v>
      </c>
      <c r="C10" s="24">
        <f>C9+g*tau</f>
        <v>-7</v>
      </c>
      <c r="D10" s="6">
        <f>D9+C9*tau+(g/2)*tau^2</f>
        <v>47.550000000000018</v>
      </c>
      <c r="F10" s="3"/>
      <c r="G10" s="3"/>
      <c r="H10" s="3"/>
      <c r="I10" s="3"/>
      <c r="J10" s="3"/>
      <c r="K10" s="3"/>
    </row>
    <row r="11" spans="1:12">
      <c r="B11" s="4">
        <f>B10+tau</f>
        <v>0.79999999999999993</v>
      </c>
      <c r="C11" s="24">
        <f>C10+g*tau</f>
        <v>-8</v>
      </c>
      <c r="D11" s="6">
        <f>D10+C10*tau+(g/2)*tau^2</f>
        <v>46.800000000000018</v>
      </c>
      <c r="F11" s="3"/>
      <c r="G11" s="3"/>
      <c r="H11" s="3"/>
      <c r="I11" s="3"/>
      <c r="J11" s="3"/>
      <c r="K11" s="3"/>
    </row>
    <row r="12" spans="1:12">
      <c r="B12" s="4">
        <f>B11+tau</f>
        <v>0.89999999999999991</v>
      </c>
      <c r="C12" s="24">
        <f>C11+g*tau</f>
        <v>-9</v>
      </c>
      <c r="D12" s="6">
        <f>D11+C11*tau+(g/2)*tau^2</f>
        <v>45.950000000000024</v>
      </c>
      <c r="F12" s="3"/>
      <c r="G12" s="3"/>
      <c r="H12" s="3"/>
      <c r="I12" s="3"/>
      <c r="J12" s="3"/>
      <c r="K12" s="3"/>
    </row>
    <row r="13" spans="1:12">
      <c r="B13" s="4">
        <f>B12+tau</f>
        <v>0.99999999999999989</v>
      </c>
      <c r="C13" s="24">
        <f>C12+g*tau</f>
        <v>-10</v>
      </c>
      <c r="D13" s="6">
        <f>D12+C12*tau+(g/2)*tau^2</f>
        <v>45.000000000000028</v>
      </c>
      <c r="F13" s="3"/>
      <c r="G13" s="3"/>
      <c r="H13" s="3"/>
      <c r="I13" s="3"/>
      <c r="J13" s="3"/>
      <c r="K13" s="3"/>
    </row>
    <row r="14" spans="1:12">
      <c r="B14" s="4">
        <f>B13+tau</f>
        <v>1.0999999999999999</v>
      </c>
      <c r="C14" s="24">
        <f>C13+g*tau</f>
        <v>-11</v>
      </c>
      <c r="D14" s="6">
        <f>D13+C13*tau+(g/2)*tau^2</f>
        <v>43.950000000000031</v>
      </c>
      <c r="F14" s="3"/>
      <c r="G14" s="3"/>
      <c r="H14" s="3"/>
      <c r="I14" s="3"/>
      <c r="J14" s="3"/>
      <c r="K14" s="3"/>
    </row>
    <row r="15" spans="1:12">
      <c r="B15" s="4">
        <f>B14+tau</f>
        <v>1.2</v>
      </c>
      <c r="C15" s="24">
        <f>C14+g*tau</f>
        <v>-12</v>
      </c>
      <c r="D15" s="6">
        <f>D14+C14*tau+(g/2)*tau^2</f>
        <v>42.800000000000033</v>
      </c>
      <c r="F15" s="3"/>
      <c r="G15" s="3"/>
      <c r="H15" s="3"/>
      <c r="I15" s="3"/>
      <c r="J15" s="3"/>
      <c r="K15" s="3"/>
    </row>
    <row r="16" spans="1:12">
      <c r="B16" s="4">
        <f>B15+tau</f>
        <v>1.3</v>
      </c>
      <c r="C16" s="24">
        <f>C15+g*tau</f>
        <v>-13</v>
      </c>
      <c r="D16" s="6">
        <f>D15+C15*tau+(g/2)*tau^2</f>
        <v>41.550000000000033</v>
      </c>
      <c r="F16" s="3"/>
      <c r="G16" s="3"/>
      <c r="H16" s="3"/>
      <c r="I16" s="3"/>
      <c r="J16" s="3"/>
      <c r="K16" s="3"/>
    </row>
    <row r="17" spans="2:11">
      <c r="B17" s="4">
        <f>B16+tau</f>
        <v>1.4000000000000001</v>
      </c>
      <c r="C17" s="24">
        <f>C16+g*tau</f>
        <v>-14</v>
      </c>
      <c r="D17" s="6">
        <f>D16+C16*tau+(g/2)*tau^2</f>
        <v>40.200000000000038</v>
      </c>
      <c r="F17" s="3"/>
      <c r="G17" s="3"/>
      <c r="H17" s="3"/>
      <c r="I17" s="3"/>
      <c r="J17" s="3"/>
      <c r="K17" s="3"/>
    </row>
    <row r="18" spans="2:11">
      <c r="B18" s="4">
        <f>B17+tau</f>
        <v>1.5000000000000002</v>
      </c>
      <c r="C18" s="24">
        <f>C17+g*tau</f>
        <v>-15</v>
      </c>
      <c r="D18" s="6">
        <f>D17+C17*tau+(g/2)*tau^2</f>
        <v>38.750000000000043</v>
      </c>
      <c r="F18" s="3"/>
      <c r="G18" s="3"/>
      <c r="H18" s="3"/>
      <c r="I18" s="3"/>
      <c r="J18" s="3"/>
      <c r="K18" s="3"/>
    </row>
    <row r="19" spans="2:11">
      <c r="B19" s="4">
        <f>B18+tau</f>
        <v>1.6000000000000003</v>
      </c>
      <c r="C19" s="24">
        <f>C18+g*tau</f>
        <v>-16</v>
      </c>
      <c r="D19" s="6">
        <f>D18+C18*tau+(g/2)*tau^2</f>
        <v>37.200000000000045</v>
      </c>
      <c r="F19" s="3"/>
      <c r="G19" s="3"/>
      <c r="H19" s="3"/>
      <c r="I19" s="3"/>
      <c r="J19" s="3"/>
      <c r="K19" s="3"/>
    </row>
    <row r="20" spans="2:11">
      <c r="B20" s="4">
        <f>B19+tau</f>
        <v>1.7000000000000004</v>
      </c>
      <c r="C20" s="24">
        <f>C19+g*tau</f>
        <v>-17</v>
      </c>
      <c r="D20" s="6">
        <f>D19+C19*tau+(g/2)*tau^2</f>
        <v>35.550000000000047</v>
      </c>
      <c r="F20" s="3"/>
      <c r="G20" s="3"/>
      <c r="H20" s="3"/>
      <c r="I20" s="3"/>
      <c r="J20" s="3"/>
      <c r="K20" s="3"/>
    </row>
    <row r="21" spans="2:11">
      <c r="B21" s="4">
        <f>B20+tau</f>
        <v>1.8000000000000005</v>
      </c>
      <c r="C21" s="24">
        <f>C20+g*tau</f>
        <v>-18</v>
      </c>
      <c r="D21" s="6">
        <f>D20+C20*tau+(g/2)*tau^2</f>
        <v>33.800000000000047</v>
      </c>
      <c r="F21" s="3"/>
      <c r="G21" s="3"/>
      <c r="H21" s="3"/>
      <c r="I21" s="3"/>
      <c r="J21" s="3"/>
      <c r="K21" s="3"/>
    </row>
    <row r="22" spans="2:11">
      <c r="B22" s="4">
        <f>B21+tau</f>
        <v>1.9000000000000006</v>
      </c>
      <c r="C22" s="24">
        <f>C21+g*tau</f>
        <v>-19</v>
      </c>
      <c r="D22" s="6">
        <f>D21+C21*tau+(g/2)*tau^2</f>
        <v>31.950000000000049</v>
      </c>
      <c r="F22" s="3"/>
      <c r="G22" s="3"/>
      <c r="H22" s="3"/>
      <c r="I22" s="3"/>
      <c r="J22" s="3"/>
      <c r="K22" s="3"/>
    </row>
    <row r="23" spans="2:11">
      <c r="B23" s="4">
        <f>B22+tau</f>
        <v>2.0000000000000004</v>
      </c>
      <c r="C23" s="24">
        <f>C22+g*tau</f>
        <v>-20</v>
      </c>
      <c r="D23" s="6">
        <f>D22+C22*tau+(g/2)*tau^2</f>
        <v>30.00000000000005</v>
      </c>
      <c r="F23" s="3"/>
      <c r="G23" s="3"/>
      <c r="H23" s="3"/>
      <c r="I23" s="3"/>
      <c r="J23" s="3"/>
      <c r="K23" s="3"/>
    </row>
    <row r="24" spans="2:11">
      <c r="B24" s="4">
        <f>B23+tau</f>
        <v>2.1000000000000005</v>
      </c>
      <c r="C24" s="24">
        <f>C23+g*tau</f>
        <v>-21</v>
      </c>
      <c r="D24" s="6">
        <f>D23+C23*tau+(g/2)*tau^2</f>
        <v>27.950000000000049</v>
      </c>
      <c r="F24" s="3"/>
      <c r="G24" s="3"/>
      <c r="H24" s="3"/>
      <c r="I24" s="3"/>
      <c r="J24" s="3"/>
      <c r="K24" s="3"/>
    </row>
    <row r="25" spans="2:11">
      <c r="B25" s="4">
        <f>B24+tau</f>
        <v>2.2000000000000006</v>
      </c>
      <c r="C25" s="24">
        <f>C24+g*tau</f>
        <v>-22</v>
      </c>
      <c r="D25" s="6">
        <f>D24+C24*tau+(g/2)*tau^2</f>
        <v>25.800000000000047</v>
      </c>
      <c r="F25" s="3"/>
      <c r="G25" s="3"/>
      <c r="H25" s="3"/>
      <c r="I25" s="3"/>
      <c r="J25" s="3"/>
      <c r="K25" s="3"/>
    </row>
    <row r="26" spans="2:11">
      <c r="B26" s="4">
        <f>B25+tau</f>
        <v>2.3000000000000007</v>
      </c>
      <c r="C26" s="24">
        <f>C25+g*tau</f>
        <v>-23</v>
      </c>
      <c r="D26" s="6">
        <f>D25+C25*tau+(g/2)*tau^2</f>
        <v>23.550000000000047</v>
      </c>
      <c r="F26" s="3"/>
      <c r="G26" s="3"/>
      <c r="H26" s="3"/>
      <c r="I26" s="3"/>
      <c r="J26" s="3"/>
      <c r="K26" s="3"/>
    </row>
    <row r="27" spans="2:11">
      <c r="B27" s="4">
        <f>B26+tau</f>
        <v>2.4000000000000008</v>
      </c>
      <c r="C27" s="24">
        <f>C26+g*tau</f>
        <v>-24</v>
      </c>
      <c r="D27" s="6">
        <f>D26+C26*tau+(g/2)*tau^2</f>
        <v>21.200000000000045</v>
      </c>
      <c r="F27" s="3"/>
      <c r="G27" s="3"/>
      <c r="H27" s="3"/>
      <c r="I27" s="3"/>
      <c r="J27" s="3"/>
      <c r="K27" s="3"/>
    </row>
    <row r="28" spans="2:11">
      <c r="B28" s="4">
        <f>B27+tau</f>
        <v>2.5000000000000009</v>
      </c>
      <c r="C28" s="24">
        <f>C27+g*tau</f>
        <v>-25</v>
      </c>
      <c r="D28" s="6">
        <f>D27+C27*tau+(g/2)*tau^2</f>
        <v>18.750000000000046</v>
      </c>
      <c r="F28" s="3"/>
      <c r="G28" s="3"/>
      <c r="H28" s="3"/>
      <c r="I28" s="3"/>
      <c r="J28" s="3"/>
      <c r="K28" s="3"/>
    </row>
    <row r="29" spans="2:11">
      <c r="B29" s="4">
        <f>B28+tau</f>
        <v>2.600000000000001</v>
      </c>
      <c r="C29" s="24">
        <f>C28+g*tau</f>
        <v>-26</v>
      </c>
      <c r="D29" s="6">
        <f>D28+C28*tau+(g/2)*tau^2</f>
        <v>16.200000000000045</v>
      </c>
      <c r="F29" s="3"/>
      <c r="G29" s="3"/>
      <c r="H29" s="3"/>
      <c r="I29" s="3"/>
      <c r="J29" s="3"/>
      <c r="K29" s="3"/>
    </row>
    <row r="30" spans="2:11">
      <c r="B30" s="4">
        <f>B29+tau</f>
        <v>2.7000000000000011</v>
      </c>
      <c r="C30" s="24">
        <f>C29+g*tau</f>
        <v>-27</v>
      </c>
      <c r="D30" s="6">
        <f>D29+C29*tau+(g/2)*tau^2</f>
        <v>13.550000000000045</v>
      </c>
      <c r="F30" s="3"/>
      <c r="G30" s="3"/>
      <c r="H30" s="3"/>
      <c r="I30" s="3"/>
      <c r="J30" s="3"/>
      <c r="K30" s="3"/>
    </row>
    <row r="31" spans="2:11">
      <c r="B31" s="4">
        <f>B30+tau</f>
        <v>2.8000000000000012</v>
      </c>
      <c r="C31" s="24">
        <f>C30+g*tau</f>
        <v>-28</v>
      </c>
      <c r="D31" s="6">
        <f>D30+C30*tau+(g/2)*tau^2</f>
        <v>10.800000000000043</v>
      </c>
      <c r="F31" s="3"/>
      <c r="G31" s="3"/>
      <c r="H31" s="3"/>
      <c r="I31" s="3"/>
      <c r="J31" s="3"/>
      <c r="K31" s="3"/>
    </row>
    <row r="32" spans="2:11">
      <c r="B32" s="4">
        <f>B31+tau</f>
        <v>2.9000000000000012</v>
      </c>
      <c r="C32" s="24">
        <f>C31+g*tau</f>
        <v>-29</v>
      </c>
      <c r="D32" s="6">
        <f>D31+C31*tau+(g/2)*tau^2</f>
        <v>7.9500000000000428</v>
      </c>
      <c r="F32" s="3"/>
      <c r="G32" s="3"/>
      <c r="H32" s="3"/>
      <c r="I32" s="3"/>
      <c r="J32" s="3"/>
      <c r="K32" s="3"/>
    </row>
    <row r="33" spans="2:11">
      <c r="B33" s="4">
        <f>B32+tau</f>
        <v>3.0000000000000013</v>
      </c>
      <c r="C33" s="24">
        <f>C32+g*tau</f>
        <v>-30</v>
      </c>
      <c r="D33" s="6">
        <f>D32+C32*tau+(g/2)*tau^2</f>
        <v>5.0000000000000426</v>
      </c>
      <c r="F33" s="3"/>
      <c r="G33" s="3"/>
      <c r="H33" s="3"/>
      <c r="I33" s="3"/>
      <c r="J33" s="3"/>
      <c r="K33" s="3"/>
    </row>
    <row r="34" spans="2:11">
      <c r="B34" s="4">
        <f>B33+tau</f>
        <v>3.1000000000000014</v>
      </c>
      <c r="C34" s="24">
        <f>C33+g*tau</f>
        <v>-31</v>
      </c>
      <c r="D34" s="6">
        <f>D33+C33*tau+(g/2)*tau^2</f>
        <v>1.9500000000000426</v>
      </c>
      <c r="F34" s="3"/>
      <c r="G34" s="3"/>
      <c r="H34" s="3"/>
      <c r="I34" s="3"/>
      <c r="J34" s="3"/>
      <c r="K34" s="3"/>
    </row>
    <row r="35" spans="2:11">
      <c r="B35" s="4">
        <f>B34+tau</f>
        <v>3.2000000000000015</v>
      </c>
      <c r="C35" s="24">
        <f>C34+g*tau</f>
        <v>-32</v>
      </c>
      <c r="D35" s="6">
        <f>D34+C34*tau+(g/2)*tau^2</f>
        <v>-1.1999999999999575</v>
      </c>
      <c r="F35" s="3"/>
      <c r="G35" s="3"/>
      <c r="H35" s="3"/>
      <c r="I35" s="3"/>
      <c r="J35" s="3"/>
      <c r="K35" s="3"/>
    </row>
    <row r="36" spans="2:11">
      <c r="B36" s="4">
        <f>B35+tau</f>
        <v>3.3000000000000016</v>
      </c>
      <c r="C36" s="24">
        <f>C35+g*tau</f>
        <v>-33</v>
      </c>
      <c r="D36" s="6">
        <f>D35+C35*tau+(g/2)*tau^2</f>
        <v>-4.4499999999999575</v>
      </c>
      <c r="F36" s="3"/>
      <c r="G36" s="3"/>
      <c r="H36" s="3"/>
      <c r="I36" s="3"/>
      <c r="J36" s="3"/>
      <c r="K36" s="3"/>
    </row>
    <row r="37" spans="2:11">
      <c r="B37" s="4">
        <f>B36+tau</f>
        <v>3.4000000000000017</v>
      </c>
      <c r="C37" s="24">
        <f>C36+g*tau</f>
        <v>-34</v>
      </c>
      <c r="D37" s="6">
        <f>D36+C36*tau+(g/2)*tau^2</f>
        <v>-7.7999999999999572</v>
      </c>
      <c r="F37" s="3"/>
      <c r="G37" s="3"/>
      <c r="H37" s="3"/>
      <c r="I37" s="3"/>
      <c r="J37" s="3"/>
      <c r="K37" s="3"/>
    </row>
    <row r="38" spans="2:11">
      <c r="B38" s="4">
        <f>B37+tau</f>
        <v>3.5000000000000018</v>
      </c>
      <c r="C38" s="24">
        <f>C37+g*tau</f>
        <v>-35</v>
      </c>
      <c r="D38" s="6">
        <f>D37+C37*tau+(g/2)*tau^2</f>
        <v>-11.249999999999957</v>
      </c>
      <c r="F38" s="3"/>
      <c r="G38" s="3"/>
      <c r="H38" s="3"/>
      <c r="I38" s="3"/>
      <c r="J38" s="3"/>
      <c r="K38" s="3"/>
    </row>
    <row r="39" spans="2:11">
      <c r="B39" s="4">
        <f>B38+tau</f>
        <v>3.6000000000000019</v>
      </c>
      <c r="C39" s="24">
        <f>C38+g*tau</f>
        <v>-36</v>
      </c>
      <c r="D39" s="6">
        <f>D38+C38*tau+(g/2)*tau^2</f>
        <v>-14.799999999999958</v>
      </c>
      <c r="F39" s="3"/>
      <c r="G39" s="3"/>
      <c r="H39" s="3"/>
      <c r="I39" s="3"/>
      <c r="J39" s="3"/>
      <c r="K39" s="3"/>
    </row>
    <row r="40" spans="2:11">
      <c r="B40" s="4">
        <f>B39+tau</f>
        <v>3.700000000000002</v>
      </c>
      <c r="C40" s="24">
        <f>C39+g*tau</f>
        <v>-37</v>
      </c>
      <c r="D40" s="6">
        <f>D39+C39*tau+(g/2)*tau^2</f>
        <v>-18.44999999999996</v>
      </c>
      <c r="F40" s="3"/>
      <c r="G40" s="3"/>
      <c r="H40" s="3"/>
      <c r="I40" s="3"/>
      <c r="J40" s="3"/>
      <c r="K40" s="3"/>
    </row>
    <row r="41" spans="2:11">
      <c r="B41" s="4">
        <f>B40+tau</f>
        <v>3.800000000000002</v>
      </c>
      <c r="C41" s="24">
        <f>C40+g*tau</f>
        <v>-38</v>
      </c>
      <c r="D41" s="6">
        <f>D40+C40*tau+(g/2)*tau^2</f>
        <v>-22.19999999999996</v>
      </c>
      <c r="F41" s="3"/>
      <c r="G41" s="3"/>
      <c r="H41" s="3"/>
      <c r="I41" s="3"/>
      <c r="J41" s="3"/>
      <c r="K41" s="3"/>
    </row>
    <row r="42" spans="2:11">
      <c r="B42" s="4">
        <f>B41+tau</f>
        <v>3.9000000000000021</v>
      </c>
      <c r="C42" s="24">
        <f>C41+g*tau</f>
        <v>-39</v>
      </c>
      <c r="D42" s="6">
        <f>D41+C41*tau+(g/2)*tau^2</f>
        <v>-26.049999999999962</v>
      </c>
      <c r="F42" s="3"/>
      <c r="G42" s="3"/>
      <c r="H42" s="3"/>
      <c r="I42" s="3"/>
      <c r="J42" s="3"/>
      <c r="K42" s="3"/>
    </row>
    <row r="43" spans="2:11">
      <c r="B43" s="7">
        <f>B42+tau</f>
        <v>4.0000000000000018</v>
      </c>
      <c r="C43" s="25">
        <f>C42+g*tau</f>
        <v>-40</v>
      </c>
      <c r="D43" s="9">
        <f>D42+C42*tau+(g/2)*tau^2</f>
        <v>-29.999999999999961</v>
      </c>
      <c r="F43" s="3"/>
      <c r="G43" s="3"/>
      <c r="H43" s="3"/>
      <c r="I43" s="3"/>
      <c r="J43" s="3"/>
      <c r="K43" s="3"/>
    </row>
    <row r="44" spans="2:11">
      <c r="B44" s="2">
        <f>B43+tau</f>
        <v>4.1000000000000014</v>
      </c>
      <c r="C44" s="1">
        <f>C43+g*tau</f>
        <v>-41</v>
      </c>
      <c r="D44" s="2">
        <f>D43+C43*tau+(g/2)*tau^2</f>
        <v>-34.049999999999955</v>
      </c>
    </row>
    <row r="45" spans="2:11">
      <c r="B45" s="2">
        <f>B44+tau</f>
        <v>4.2000000000000011</v>
      </c>
      <c r="C45" s="1">
        <f>C44+g*tau</f>
        <v>-42</v>
      </c>
      <c r="D45" s="2">
        <f>D44+C44*tau+(g/2)*tau^2</f>
        <v>-38.199999999999953</v>
      </c>
    </row>
    <row r="46" spans="2:11">
      <c r="B46" s="2">
        <f>B45+tau</f>
        <v>4.3000000000000007</v>
      </c>
      <c r="C46" s="1">
        <f>C45+g*tau</f>
        <v>-43</v>
      </c>
      <c r="D46" s="2">
        <f>D45+C45*tau+(g/2)*tau^2</f>
        <v>-42.449999999999953</v>
      </c>
    </row>
    <row r="47" spans="2:11">
      <c r="B47" s="2">
        <f>B46+tau</f>
        <v>4.4000000000000004</v>
      </c>
      <c r="C47" s="1">
        <f>C46+g*tau</f>
        <v>-44</v>
      </c>
      <c r="D47" s="2">
        <f>D46+C46*tau+(g/2)*tau^2</f>
        <v>-46.799999999999947</v>
      </c>
    </row>
    <row r="48" spans="2:11">
      <c r="B48" s="2">
        <f>B47+tau</f>
        <v>4.5</v>
      </c>
      <c r="C48" s="1">
        <f>C47+g*tau</f>
        <v>-45</v>
      </c>
      <c r="D48" s="2">
        <f>D47+C47*tau+(g/2)*tau^2</f>
        <v>-51.249999999999943</v>
      </c>
    </row>
    <row r="49" spans="2:4">
      <c r="B49" s="2">
        <f>B48+tau</f>
        <v>4.5999999999999996</v>
      </c>
      <c r="C49" s="1">
        <f>C48+g*tau</f>
        <v>-46</v>
      </c>
      <c r="D49" s="2">
        <f>D48+C48*tau+(g/2)*tau^2</f>
        <v>-55.79999999999994</v>
      </c>
    </row>
    <row r="50" spans="2:4">
      <c r="B50" s="2">
        <f>B49+tau</f>
        <v>4.6999999999999993</v>
      </c>
      <c r="C50" s="1">
        <f>C49+g*tau</f>
        <v>-47</v>
      </c>
      <c r="D50" s="2">
        <f>D49+C49*tau+(g/2)*tau^2</f>
        <v>-60.449999999999939</v>
      </c>
    </row>
    <row r="51" spans="2:4">
      <c r="B51" s="2">
        <f>B50+tau</f>
        <v>4.7999999999999989</v>
      </c>
      <c r="C51" s="1">
        <f>C50+g*tau</f>
        <v>-48</v>
      </c>
      <c r="D51" s="2">
        <f>D50+C50*tau+(g/2)*tau^2</f>
        <v>-65.199999999999932</v>
      </c>
    </row>
    <row r="52" spans="2:4">
      <c r="B52" s="2">
        <f>B51+tau</f>
        <v>4.8999999999999986</v>
      </c>
      <c r="C52" s="1">
        <f>C51+g*tau</f>
        <v>-49</v>
      </c>
      <c r="D52" s="2">
        <f>D51+C51*tau+(g/2)*tau^2</f>
        <v>-70.049999999999926</v>
      </c>
    </row>
    <row r="53" spans="2:4">
      <c r="B53" s="2">
        <f>B52+tau</f>
        <v>4.9999999999999982</v>
      </c>
      <c r="C53" s="1">
        <f>C52+g*tau</f>
        <v>-50</v>
      </c>
      <c r="D53" s="2">
        <f>D52+C52*tau+(g/2)*tau^2</f>
        <v>-74.999999999999929</v>
      </c>
    </row>
    <row r="54" spans="2:4">
      <c r="B54" s="2">
        <f>B53+tau</f>
        <v>5.0999999999999979</v>
      </c>
      <c r="C54" s="1">
        <f>C53+g*tau</f>
        <v>-51</v>
      </c>
      <c r="D54" s="2">
        <f>D53+C53*tau+(g/2)*tau^2</f>
        <v>-80.049999999999926</v>
      </c>
    </row>
    <row r="55" spans="2:4">
      <c r="B55" s="2">
        <f>B54+tau</f>
        <v>5.1999999999999975</v>
      </c>
      <c r="C55" s="1">
        <f>C54+g*tau</f>
        <v>-52</v>
      </c>
      <c r="D55" s="2">
        <f>D54+C54*tau+(g/2)*tau^2</f>
        <v>-85.199999999999918</v>
      </c>
    </row>
    <row r="56" spans="2:4">
      <c r="B56" s="2">
        <f>B55+tau</f>
        <v>5.2999999999999972</v>
      </c>
      <c r="C56" s="1">
        <f>C55+g*tau</f>
        <v>-53</v>
      </c>
      <c r="D56" s="2">
        <f>D55+C55*tau+(g/2)*tau^2</f>
        <v>-90.449999999999918</v>
      </c>
    </row>
    <row r="57" spans="2:4">
      <c r="B57" s="2">
        <f>B56+tau</f>
        <v>5.3999999999999968</v>
      </c>
      <c r="C57" s="1">
        <f>C56+g*tau</f>
        <v>-54</v>
      </c>
      <c r="D57" s="2">
        <f>D56+C56*tau+(g/2)*tau^2</f>
        <v>-95.799999999999912</v>
      </c>
    </row>
    <row r="58" spans="2:4">
      <c r="B58" s="2">
        <f>B57+tau</f>
        <v>5.4999999999999964</v>
      </c>
      <c r="C58" s="1">
        <f>C57+g*tau</f>
        <v>-55</v>
      </c>
      <c r="D58" s="2">
        <f>D57+C57*tau+(g/2)*tau^2</f>
        <v>-101.24999999999991</v>
      </c>
    </row>
    <row r="59" spans="2:4">
      <c r="B59" s="2">
        <f>B58+tau</f>
        <v>5.5999999999999961</v>
      </c>
      <c r="C59" s="1">
        <f>C58+g*tau</f>
        <v>-56</v>
      </c>
      <c r="D59" s="2">
        <f>D58+C58*tau+(g/2)*tau^2</f>
        <v>-106.79999999999991</v>
      </c>
    </row>
    <row r="60" spans="2:4">
      <c r="B60" s="2">
        <f>B59+tau</f>
        <v>5.6999999999999957</v>
      </c>
      <c r="C60" s="1">
        <f>C59+g*tau</f>
        <v>-57</v>
      </c>
      <c r="D60" s="2">
        <f>D59+C59*tau+(g/2)*tau^2</f>
        <v>-112.4499999999999</v>
      </c>
    </row>
    <row r="61" spans="2:4">
      <c r="B61" s="2">
        <f>B60+tau</f>
        <v>5.7999999999999954</v>
      </c>
      <c r="C61" s="1">
        <f>C60+g*tau</f>
        <v>-58</v>
      </c>
      <c r="D61" s="2">
        <f>D60+C60*tau+(g/2)*tau^2</f>
        <v>-118.1999999999999</v>
      </c>
    </row>
    <row r="62" spans="2:4">
      <c r="B62" s="2">
        <f>B61+tau</f>
        <v>5.899999999999995</v>
      </c>
      <c r="C62" s="1">
        <f>C61+g*tau</f>
        <v>-59</v>
      </c>
      <c r="D62" s="2">
        <f>D61+C61*tau+(g/2)*tau^2</f>
        <v>-124.0499999999999</v>
      </c>
    </row>
    <row r="63" spans="2:4">
      <c r="B63" s="2">
        <f>B62+tau</f>
        <v>5.9999999999999947</v>
      </c>
      <c r="C63" s="1">
        <f>C62+g*tau</f>
        <v>-60</v>
      </c>
      <c r="D63" s="2">
        <f>D62+C62*tau+(g/2)*tau^2</f>
        <v>-129.99999999999991</v>
      </c>
    </row>
    <row r="64" spans="2:4">
      <c r="B64" s="2">
        <f>B63+tau</f>
        <v>6.0999999999999943</v>
      </c>
      <c r="C64" s="1">
        <f>C63+g*tau</f>
        <v>-61</v>
      </c>
      <c r="D64" s="2">
        <f>D63+C63*tau+(g/2)*tau^2</f>
        <v>-136.04999999999993</v>
      </c>
    </row>
    <row r="65" spans="2:4">
      <c r="B65" s="2">
        <f>B64+tau</f>
        <v>6.199999999999994</v>
      </c>
      <c r="C65" s="1">
        <f>C64+g*tau</f>
        <v>-62</v>
      </c>
      <c r="D65" s="2">
        <f>D64+C64*tau+(g/2)*tau^2</f>
        <v>-142.19999999999993</v>
      </c>
    </row>
    <row r="66" spans="2:4">
      <c r="B66" s="2">
        <f>B65+tau</f>
        <v>6.2999999999999936</v>
      </c>
      <c r="C66" s="1">
        <f>C65+g*tau</f>
        <v>-63</v>
      </c>
      <c r="D66" s="2">
        <f>D65+C65*tau+(g/2)*tau^2</f>
        <v>-148.44999999999993</v>
      </c>
    </row>
    <row r="67" spans="2:4">
      <c r="B67" s="2">
        <f>B66+tau</f>
        <v>6.3999999999999932</v>
      </c>
      <c r="C67" s="1">
        <f>C66+g*tau</f>
        <v>-64</v>
      </c>
      <c r="D67" s="2">
        <f>D66+C66*tau+(g/2)*tau^2</f>
        <v>-154.79999999999995</v>
      </c>
    </row>
    <row r="68" spans="2:4">
      <c r="B68" s="2">
        <f>B67+tau</f>
        <v>6.4999999999999929</v>
      </c>
      <c r="C68" s="1">
        <f>C67+g*tau</f>
        <v>-65</v>
      </c>
      <c r="D68" s="2">
        <f>D67+C67*tau+(g/2)*tau^2</f>
        <v>-161.24999999999997</v>
      </c>
    </row>
    <row r="69" spans="2:4">
      <c r="B69" s="2">
        <f>B68+tau</f>
        <v>6.5999999999999925</v>
      </c>
      <c r="C69" s="1">
        <f>C68+g*tau</f>
        <v>-66</v>
      </c>
      <c r="D69" s="2">
        <f>D68+C68*tau+(g/2)*tau^2</f>
        <v>-167.79999999999998</v>
      </c>
    </row>
    <row r="70" spans="2:4">
      <c r="B70" s="2">
        <f>B69+tau</f>
        <v>6.6999999999999922</v>
      </c>
      <c r="C70" s="1">
        <f>C69+g*tau</f>
        <v>-67</v>
      </c>
      <c r="D70" s="2">
        <f>D69+C69*tau+(g/2)*tau^2</f>
        <v>-174.45</v>
      </c>
    </row>
    <row r="71" spans="2:4">
      <c r="B71" s="2">
        <f>B70+tau</f>
        <v>6.7999999999999918</v>
      </c>
      <c r="C71" s="1">
        <f>C70+g*tau</f>
        <v>-68</v>
      </c>
      <c r="D71" s="2">
        <f>D70+C70*tau+(g/2)*tau^2</f>
        <v>-181.2</v>
      </c>
    </row>
    <row r="72" spans="2:4">
      <c r="B72" s="2">
        <f>B71+tau</f>
        <v>6.8999999999999915</v>
      </c>
      <c r="C72" s="1">
        <f>C71+g*tau</f>
        <v>-69</v>
      </c>
      <c r="D72" s="2">
        <f>D71+C71*tau+(g/2)*tau^2</f>
        <v>-188.05</v>
      </c>
    </row>
    <row r="73" spans="2:4">
      <c r="B73" s="2">
        <f>B72+tau</f>
        <v>6.9999999999999911</v>
      </c>
      <c r="C73" s="1">
        <f>C72+g*tau</f>
        <v>-70</v>
      </c>
      <c r="D73" s="2">
        <f>D72+C72*tau+(g/2)*tau^2</f>
        <v>-195.00000000000003</v>
      </c>
    </row>
    <row r="74" spans="2:4">
      <c r="C74" s="1"/>
    </row>
    <row r="75" spans="2:4">
      <c r="C75" s="1"/>
    </row>
    <row r="76" spans="2:4">
      <c r="C76" s="1"/>
    </row>
    <row r="77" spans="2:4">
      <c r="C77" s="1"/>
    </row>
    <row r="78" spans="2:4">
      <c r="C78" s="1"/>
    </row>
    <row r="79" spans="2:4">
      <c r="C79" s="1"/>
    </row>
    <row r="80" spans="2:4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R16" sqref="R16"/>
    </sheetView>
  </sheetViews>
  <sheetFormatPr defaultRowHeight="15"/>
  <cols>
    <col min="1" max="1" width="4.140625" style="3" customWidth="1"/>
    <col min="2" max="4" width="9.140625" style="2"/>
    <col min="5" max="5" width="9.140625" style="3"/>
    <col min="12" max="12" width="3.85546875" style="3" customWidth="1"/>
  </cols>
  <sheetData>
    <row r="1" spans="2:11">
      <c r="B1" s="23"/>
      <c r="C1" s="23"/>
      <c r="D1" s="23"/>
      <c r="F1" s="3"/>
      <c r="G1" s="3"/>
      <c r="H1" s="3"/>
      <c r="I1" s="3"/>
      <c r="J1" s="3"/>
      <c r="K1" s="3"/>
    </row>
    <row r="2" spans="2:11">
      <c r="B2" s="10" t="s">
        <v>0</v>
      </c>
      <c r="C2" s="10" t="s">
        <v>8</v>
      </c>
      <c r="D2" s="10" t="s">
        <v>9</v>
      </c>
      <c r="F2" s="11" t="s">
        <v>1</v>
      </c>
      <c r="G2" s="12">
        <v>0.1</v>
      </c>
      <c r="H2" s="13" t="s">
        <v>5</v>
      </c>
      <c r="I2" s="12">
        <v>0.4</v>
      </c>
      <c r="J2" s="12"/>
      <c r="K2" s="14"/>
    </row>
    <row r="3" spans="2:11">
      <c r="B3" s="4">
        <v>0</v>
      </c>
      <c r="C3" s="5">
        <f>v0</f>
        <v>0</v>
      </c>
      <c r="D3" s="6">
        <f>x0</f>
        <v>50</v>
      </c>
      <c r="F3" s="15" t="s">
        <v>3</v>
      </c>
      <c r="G3" s="16">
        <v>0</v>
      </c>
      <c r="H3" s="17" t="s">
        <v>6</v>
      </c>
      <c r="I3" s="16">
        <v>-10</v>
      </c>
      <c r="J3" s="16"/>
      <c r="K3" s="18"/>
    </row>
    <row r="4" spans="2:11">
      <c r="B4" s="4">
        <f>B3+tau</f>
        <v>0.1</v>
      </c>
      <c r="C4" s="5">
        <f>v0-((g*tau+alfa1*tau*v0)*((1-alfa1*tau)^(B4/tau)-1)/(alfa1*tau))</f>
        <v>-1.0000000000000007</v>
      </c>
      <c r="D4" s="6">
        <f>x0+v0*B4+((g+alfa1*v0)/(alfa1^2))*((1-(alfa1*tau/2))*((1-alfa1*tau)^(B4/tau)-1)+alfa1*B4)</f>
        <v>49.95</v>
      </c>
      <c r="F4" s="19" t="s">
        <v>4</v>
      </c>
      <c r="G4" s="20">
        <v>50</v>
      </c>
      <c r="H4" s="21" t="s">
        <v>10</v>
      </c>
      <c r="I4" s="20">
        <v>0.2</v>
      </c>
      <c r="J4" s="20"/>
      <c r="K4" s="22"/>
    </row>
    <row r="5" spans="2:11">
      <c r="B5" s="4">
        <f>B4+tau</f>
        <v>0.2</v>
      </c>
      <c r="C5" s="5">
        <f>v0-((g*tau+alfa1*tau*v0)*((1-alfa1*tau)^(B5/tau)-1)/(alfa1*tau))</f>
        <v>-1.9800000000000035</v>
      </c>
      <c r="D5" s="6">
        <f>x0+v0*B5+((g+alfa1*v0)/(alfa1^2))*((1-(alfa1*tau/2))*((1-alfa1*tau)^(B5/tau)-1)+alfa1*B5)</f>
        <v>49.801000000000016</v>
      </c>
      <c r="F5" s="3"/>
      <c r="G5" s="3"/>
      <c r="H5" s="3"/>
      <c r="I5" s="3"/>
      <c r="J5" s="3"/>
      <c r="K5" s="3"/>
    </row>
    <row r="6" spans="2:11">
      <c r="B6" s="4">
        <f>B5+tau</f>
        <v>0.30000000000000004</v>
      </c>
      <c r="C6" s="5">
        <f>v0-((g*tau+alfa1*tau*v0)*((1-alfa1*tau)^(B6/tau)-1)/(alfa1*tau))</f>
        <v>-2.9404000000000035</v>
      </c>
      <c r="D6" s="6">
        <f>x0+v0*B6+((g+alfa1*v0)/(alfa1^2))*((1-(alfa1*tau/2))*((1-alfa1*tau)^(B6/tau)-1)+alfa1*B6)</f>
        <v>49.554980000000015</v>
      </c>
      <c r="F6" s="3"/>
      <c r="G6" s="3"/>
      <c r="H6" s="3"/>
      <c r="I6" s="3"/>
      <c r="J6" s="3"/>
      <c r="K6" s="3"/>
    </row>
    <row r="7" spans="2:11">
      <c r="B7" s="4">
        <f>B6+tau</f>
        <v>0.4</v>
      </c>
      <c r="C7" s="5">
        <f>v0-((g*tau+alfa1*tau*v0)*((1-alfa1*tau)^(B7/tau)-1)/(alfa1*tau))</f>
        <v>-3.8815920000000053</v>
      </c>
      <c r="D7" s="6">
        <f>x0+v0*B7+((g+alfa1*v0)/(alfa1^2))*((1-(alfa1*tau/2))*((1-alfa1*tau)^(B7/tau)-1)+alfa1*B7)</f>
        <v>49.213880400000022</v>
      </c>
      <c r="F7" s="3"/>
      <c r="G7" s="3"/>
      <c r="H7" s="3"/>
      <c r="I7" s="3"/>
      <c r="J7" s="3"/>
      <c r="K7" s="3"/>
    </row>
    <row r="8" spans="2:11">
      <c r="B8" s="4">
        <f>B7+tau</f>
        <v>0.5</v>
      </c>
      <c r="C8" s="5">
        <f>v0-((g*tau+alfa1*tau*v0)*((1-alfa1*tau)^(B8/tau)-1)/(alfa1*tau))</f>
        <v>-4.8039601600000079</v>
      </c>
      <c r="D8" s="6">
        <f>x0+v0*B8+((g+alfa1*v0)/(alfa1^2))*((1-(alfa1*tau/2))*((1-alfa1*tau)^(B8/tau)-1)+alfa1*B8)</f>
        <v>48.779602792000041</v>
      </c>
      <c r="F8" s="3"/>
      <c r="G8" s="3"/>
      <c r="H8" s="3"/>
      <c r="I8" s="3"/>
      <c r="J8" s="3"/>
      <c r="K8" s="3"/>
    </row>
    <row r="9" spans="2:11">
      <c r="B9" s="4">
        <f>B8+tau</f>
        <v>0.6</v>
      </c>
      <c r="C9" s="5">
        <f>v0-((g*tau+alfa1*tau*v0)*((1-alfa1*tau)^(B9/tau)-1)/(alfa1*tau))</f>
        <v>-5.7078809568000031</v>
      </c>
      <c r="D9" s="6">
        <f>x0+v0*B9+((g+alfa1*v0)/(alfa1^2))*((1-(alfa1*tau/2))*((1-alfa1*tau)^(B9/tau)-1)+alfa1*B9)</f>
        <v>48.254010736160026</v>
      </c>
      <c r="F9" s="3"/>
      <c r="G9" s="3"/>
      <c r="H9" s="3"/>
      <c r="I9" s="3"/>
      <c r="J9" s="3"/>
      <c r="K9" s="3"/>
    </row>
    <row r="10" spans="2:11">
      <c r="B10" s="4">
        <f>B9+tau</f>
        <v>0.7</v>
      </c>
      <c r="C10" s="5">
        <f>v0-((g*tau+alfa1*tau*v0)*((1-alfa1*tau)^(B10/tau)-1)/(alfa1*tau))</f>
        <v>-6.5937233376640023</v>
      </c>
      <c r="D10" s="6">
        <f>x0+v0*B10+((g+alfa1*v0)/(alfa1^2))*((1-(alfa1*tau/2))*((1-alfa1*tau)^(B10/tau)-1)+alfa1*B10)</f>
        <v>47.638930521436826</v>
      </c>
      <c r="F10" s="3"/>
      <c r="G10" s="3"/>
      <c r="H10" s="3"/>
      <c r="I10" s="3"/>
      <c r="J10" s="3"/>
      <c r="K10" s="3"/>
    </row>
    <row r="11" spans="2:11">
      <c r="B11" s="4">
        <f>B10+tau</f>
        <v>0.79999999999999993</v>
      </c>
      <c r="C11" s="5">
        <f>v0-((g*tau+alfa1*tau*v0)*((1-alfa1*tau)^(B11/tau)-1)/(alfa1*tau))</f>
        <v>-7.4618488709107238</v>
      </c>
      <c r="D11" s="6">
        <f>x0+v0*B11+((g+alfa1*v0)/(alfa1^2))*((1-(alfa1*tau/2))*((1-alfa1*tau)^(B11/tau)-1)+alfa1*B11)</f>
        <v>46.936151911008089</v>
      </c>
      <c r="F11" s="3"/>
      <c r="G11" s="3"/>
      <c r="H11" s="3"/>
      <c r="I11" s="3"/>
      <c r="J11" s="3"/>
      <c r="K11" s="3"/>
    </row>
    <row r="12" spans="2:11">
      <c r="B12" s="4">
        <f>B11+tau</f>
        <v>0.89999999999999991</v>
      </c>
      <c r="C12" s="5">
        <f>v0-((g*tau+alfa1*tau*v0)*((1-alfa1*tau)^(B12/tau)-1)/(alfa1*tau))</f>
        <v>-8.3126118934925088</v>
      </c>
      <c r="D12" s="6">
        <f>x0+v0*B12+((g+alfa1*v0)/(alfa1^2))*((1-(alfa1*tau/2))*((1-alfa1*tau)^(B12/tau)-1)+alfa1*B12)</f>
        <v>46.147428872787927</v>
      </c>
      <c r="F12" s="3"/>
      <c r="G12" s="3"/>
      <c r="H12" s="3"/>
      <c r="I12" s="3"/>
      <c r="J12" s="3"/>
      <c r="K12" s="3"/>
    </row>
    <row r="13" spans="2:11">
      <c r="B13" s="4">
        <f>B12+tau</f>
        <v>0.99999999999999989</v>
      </c>
      <c r="C13" s="5">
        <f>v0-((g*tau+alfa1*tau*v0)*((1-alfa1*tau)^(B13/tau)-1)/(alfa1*tau))</f>
        <v>-9.1463596556226587</v>
      </c>
      <c r="D13" s="6">
        <f>x0+v0*B13+((g+alfa1*v0)/(alfa1^2))*((1-(alfa1*tau/2))*((1-alfa1*tau)^(B13/tau)-1)+alfa1*B13)</f>
        <v>45.274480295332175</v>
      </c>
      <c r="F13" s="3"/>
      <c r="G13" s="3"/>
      <c r="H13" s="3"/>
      <c r="I13" s="3"/>
      <c r="J13" s="3"/>
      <c r="K13" s="3"/>
    </row>
    <row r="14" spans="2:11">
      <c r="B14" s="4">
        <f>B13+tau</f>
        <v>1.0999999999999999</v>
      </c>
      <c r="C14" s="5">
        <f>v0-((g*tau+alfa1*tau*v0)*((1-alfa1*tau)^(B14/tau)-1)/(alfa1*tau))</f>
        <v>-9.9634324625102053</v>
      </c>
      <c r="D14" s="6">
        <f>x0+v0*B14+((g+alfa1*v0)/(alfa1^2))*((1-(alfa1*tau/2))*((1-alfa1*tau)^(B14/tau)-1)+alfa1*B14)</f>
        <v>44.31899068942554</v>
      </c>
      <c r="F14" s="3"/>
      <c r="G14" s="3"/>
      <c r="H14" s="3"/>
      <c r="I14" s="3"/>
      <c r="J14" s="3"/>
      <c r="K14" s="3"/>
    </row>
    <row r="15" spans="2:11">
      <c r="B15" s="4">
        <f>B14+tau</f>
        <v>1.2</v>
      </c>
      <c r="C15" s="5">
        <f>v0-((g*tau+alfa1*tau*v0)*((1-alfa1*tau)^(B15/tau)-1)/(alfa1*tau))</f>
        <v>-10.76416381326</v>
      </c>
      <c r="D15" s="6">
        <f>x0+v0*B15+((g+alfa1*v0)/(alfa1^2))*((1-(alfa1*tau/2))*((1-alfa1*tau)^(B15/tau)-1)+alfa1*B15)</f>
        <v>43.282610875637019</v>
      </c>
      <c r="F15" s="3"/>
      <c r="G15" s="3"/>
      <c r="H15" s="3"/>
      <c r="I15" s="3"/>
      <c r="J15" s="3"/>
      <c r="K15" s="3"/>
    </row>
    <row r="16" spans="2:11">
      <c r="B16" s="4">
        <f>B15+tau</f>
        <v>1.3</v>
      </c>
      <c r="C16" s="5">
        <f>v0-((g*tau+alfa1*tau*v0)*((1-alfa1*tau)^(B16/tau)-1)/(alfa1*tau))</f>
        <v>-11.548880536994814</v>
      </c>
      <c r="D16" s="6">
        <f>x0+v0*B16+((g+alfa1*v0)/(alfa1^2))*((1-(alfa1*tau/2))*((1-alfa1*tau)^(B16/tau)-1)+alfa1*B16)</f>
        <v>42.166958658124337</v>
      </c>
      <c r="F16" s="3"/>
      <c r="G16" s="3"/>
      <c r="H16" s="3"/>
      <c r="I16" s="3"/>
      <c r="J16" s="3"/>
      <c r="K16" s="3"/>
    </row>
    <row r="17" spans="2:11">
      <c r="B17" s="4">
        <f>B16+tau</f>
        <v>1.4000000000000001</v>
      </c>
      <c r="C17" s="5">
        <f>v0-((g*tau+alfa1*tau*v0)*((1-alfa1*tau)^(B17/tau)-1)/(alfa1*tau))</f>
        <v>-12.317902926254918</v>
      </c>
      <c r="D17" s="6">
        <f>x0+v0*B17+((g+alfa1*v0)/(alfa1^2))*((1-(alfa1*tau/2))*((1-alfa1*tau)^(B17/tau)-1)+alfa1*B17)</f>
        <v>40.973619484961851</v>
      </c>
      <c r="F17" s="3"/>
      <c r="G17" s="3"/>
      <c r="H17" s="3"/>
      <c r="I17" s="3"/>
      <c r="J17" s="3"/>
      <c r="K17" s="3"/>
    </row>
    <row r="18" spans="2:11">
      <c r="B18" s="4">
        <f>B17+tau</f>
        <v>1.5000000000000002</v>
      </c>
      <c r="C18" s="5">
        <f>v0-((g*tau+alfa1*tau*v0)*((1-alfa1*tau)^(B18/tau)-1)/(alfa1*tau))</f>
        <v>-13.071544867729814</v>
      </c>
      <c r="D18" s="6">
        <f>x0+v0*B18+((g+alfa1*v0)/(alfa1^2))*((1-(alfa1*tau/2))*((1-alfa1*tau)^(B18/tau)-1)+alfa1*B18)</f>
        <v>39.704147095262584</v>
      </c>
      <c r="F18" s="3"/>
      <c r="G18" s="3"/>
      <c r="H18" s="3"/>
      <c r="I18" s="3"/>
      <c r="J18" s="3"/>
      <c r="K18" s="3"/>
    </row>
    <row r="19" spans="2:11">
      <c r="B19" s="4">
        <f>B18+tau</f>
        <v>1.6000000000000003</v>
      </c>
      <c r="C19" s="5">
        <f>v0-((g*tau+alfa1*tau*v0)*((1-alfa1*tau)^(B19/tau)-1)/(alfa1*tau))</f>
        <v>-13.810113970375218</v>
      </c>
      <c r="D19" s="6">
        <f>x0+v0*B19+((g+alfa1*v0)/(alfa1^2))*((1-(alfa1*tau/2))*((1-alfa1*tau)^(B19/tau)-1)+alfa1*B19)</f>
        <v>38.360064153357328</v>
      </c>
      <c r="F19" s="3"/>
      <c r="G19" s="3"/>
      <c r="H19" s="3"/>
      <c r="I19" s="3"/>
      <c r="J19" s="3"/>
      <c r="K19" s="3"/>
    </row>
    <row r="20" spans="2:11">
      <c r="B20" s="4">
        <f>B19+tau</f>
        <v>1.7000000000000004</v>
      </c>
      <c r="C20" s="5">
        <f>v0-((g*tau+alfa1*tau*v0)*((1-alfa1*tau)^(B20/tau)-1)/(alfa1*tau))</f>
        <v>-14.533911690967713</v>
      </c>
      <c r="D20" s="6">
        <f>x0+v0*B20+((g+alfa1*v0)/(alfa1^2))*((1-(alfa1*tau/2))*((1-alfa1*tau)^(B20/tau)-1)+alfa1*B20)</f>
        <v>36.942862870290185</v>
      </c>
      <c r="F20" s="3"/>
      <c r="G20" s="3"/>
      <c r="H20" s="3"/>
      <c r="I20" s="3"/>
      <c r="J20" s="3"/>
      <c r="K20" s="3"/>
    </row>
    <row r="21" spans="2:11">
      <c r="B21" s="4">
        <f>B20+tau</f>
        <v>1.8000000000000005</v>
      </c>
      <c r="C21" s="5">
        <f>v0-((g*tau+alfa1*tau*v0)*((1-alfa1*tau)^(B21/tau)-1)/(alfa1*tau))</f>
        <v>-15.243233457148362</v>
      </c>
      <c r="D21" s="6">
        <f>x0+v0*B21+((g+alfa1*v0)/(alfa1^2))*((1-(alfa1*tau/2))*((1-alfa1*tau)^(B21/tau)-1)+alfa1*B21)</f>
        <v>35.45400561288438</v>
      </c>
      <c r="F21" s="3"/>
      <c r="G21" s="3"/>
      <c r="H21" s="3"/>
      <c r="I21" s="3"/>
      <c r="J21" s="3"/>
      <c r="K21" s="3"/>
    </row>
    <row r="22" spans="2:11">
      <c r="B22" s="4">
        <f>B21+tau</f>
        <v>1.9000000000000006</v>
      </c>
      <c r="C22" s="5">
        <f>v0-((g*tau+alfa1*tau*v0)*((1-alfa1*tau)^(B22/tau)-1)/(alfa1*tau))</f>
        <v>-15.938368788005395</v>
      </c>
      <c r="D22" s="6">
        <f>x0+v0*B22+((g+alfa1*v0)/(alfa1^2))*((1-(alfa1*tau/2))*((1-alfa1*tau)^(B22/tau)-1)+alfa1*B22)</f>
        <v>33.894925500626684</v>
      </c>
      <c r="F22" s="3"/>
      <c r="G22" s="3"/>
      <c r="H22" s="3"/>
      <c r="I22" s="3"/>
      <c r="J22" s="3"/>
      <c r="K22" s="3"/>
    </row>
    <row r="23" spans="2:11">
      <c r="B23" s="4">
        <f>B22+tau</f>
        <v>2.0000000000000004</v>
      </c>
      <c r="C23" s="5">
        <f>v0-((g*tau+alfa1*tau*v0)*((1-alfa1*tau)^(B23/tau)-1)/(alfa1*tau))</f>
        <v>-16.619601412245284</v>
      </c>
      <c r="D23" s="6">
        <f>x0+v0*B23+((g+alfa1*v0)/(alfa1^2))*((1-(alfa1*tau/2))*((1-alfa1*tau)^(B23/tau)-1)+alfa1*B23)</f>
        <v>32.267026990614156</v>
      </c>
      <c r="F23" s="3"/>
      <c r="G23" s="3"/>
      <c r="H23" s="3"/>
      <c r="I23" s="3"/>
      <c r="J23" s="3"/>
      <c r="K23" s="3"/>
    </row>
    <row r="24" spans="2:11">
      <c r="B24" s="4">
        <f>B23+tau</f>
        <v>2.1000000000000005</v>
      </c>
      <c r="C24" s="5">
        <f>v0-((g*tau+alfa1*tau*v0)*((1-alfa1*tau)^(B24/tau)-1)/(alfa1*tau))</f>
        <v>-17.287209384000381</v>
      </c>
      <c r="D24" s="6">
        <f>x0+v0*B24+((g+alfa1*v0)/(alfa1^2))*((1-(alfa1*tau/2))*((1-alfa1*tau)^(B24/tau)-1)+alfa1*B24)</f>
        <v>30.57168645080187</v>
      </c>
      <c r="F24" s="3"/>
      <c r="G24" s="3"/>
      <c r="H24" s="3"/>
      <c r="I24" s="3"/>
      <c r="J24" s="3"/>
      <c r="K24" s="3"/>
    </row>
    <row r="25" spans="2:11">
      <c r="B25" s="4">
        <f>B24+tau</f>
        <v>2.2000000000000006</v>
      </c>
      <c r="C25" s="5">
        <f>v0-((g*tau+alfa1*tau*v0)*((1-alfa1*tau)^(B25/tau)-1)/(alfa1*tau))</f>
        <v>-17.941465196320372</v>
      </c>
      <c r="D25" s="6">
        <f>x0+v0*B25+((g+alfa1*v0)/(alfa1^2))*((1-(alfa1*tau/2))*((1-alfa1*tau)^(B25/tau)-1)+alfa1*B25)</f>
        <v>28.810252721785837</v>
      </c>
      <c r="F25" s="3"/>
      <c r="G25" s="3"/>
      <c r="H25" s="3"/>
      <c r="I25" s="3"/>
      <c r="J25" s="3"/>
      <c r="K25" s="3"/>
    </row>
    <row r="26" spans="2:11">
      <c r="B26" s="4">
        <f>B25+tau</f>
        <v>2.3000000000000007</v>
      </c>
      <c r="C26" s="5">
        <f>v0-((g*tau+alfa1*tau*v0)*((1-alfa1*tau)^(B26/tau)-1)/(alfa1*tau))</f>
        <v>-18.58263589239397</v>
      </c>
      <c r="D26" s="6">
        <f>x0+v0*B26+((g+alfa1*v0)/(alfa1^2))*((1-(alfa1*tau/2))*((1-alfa1*tau)^(B26/tau)-1)+alfa1*B26)</f>
        <v>26.984047667350119</v>
      </c>
      <c r="F26" s="3"/>
      <c r="G26" s="3"/>
      <c r="H26" s="3"/>
      <c r="I26" s="3"/>
      <c r="J26" s="3"/>
      <c r="K26" s="3"/>
    </row>
    <row r="27" spans="2:11">
      <c r="B27" s="4">
        <f>B26+tau</f>
        <v>2.4000000000000008</v>
      </c>
      <c r="C27" s="5">
        <f>v0-((g*tau+alfa1*tau*v0)*((1-alfa1*tau)^(B27/tau)-1)/(alfa1*tau))</f>
        <v>-19.21098317454609</v>
      </c>
      <c r="D27" s="6">
        <f>x0+v0*B27+((g+alfa1*v0)/(alfa1^2))*((1-(alfa1*tau/2))*((1-alfa1*tau)^(B27/tau)-1)+alfa1*B27)</f>
        <v>25.094366714003115</v>
      </c>
      <c r="F27" s="3"/>
      <c r="G27" s="3"/>
      <c r="H27" s="3"/>
      <c r="I27" s="3"/>
      <c r="J27" s="3"/>
      <c r="K27" s="3"/>
    </row>
    <row r="28" spans="2:11">
      <c r="B28" s="4">
        <f>B27+tau</f>
        <v>2.5000000000000009</v>
      </c>
      <c r="C28" s="5">
        <f>v0-((g*tau+alfa1*tau*v0)*((1-alfa1*tau)^(B28/tau)-1)/(alfa1*tau))</f>
        <v>-19.826763511055169</v>
      </c>
      <c r="D28" s="6">
        <f>x0+v0*B28+((g+alfa1*v0)/(alfa1^2))*((1-(alfa1*tau/2))*((1-alfa1*tau)^(B28/tau)-1)+alfa1*B28)</f>
        <v>23.142479379723056</v>
      </c>
      <c r="F28" s="3"/>
      <c r="G28" s="3"/>
      <c r="H28" s="3"/>
      <c r="I28" s="3"/>
      <c r="J28" s="3"/>
      <c r="K28" s="3"/>
    </row>
    <row r="29" spans="2:11">
      <c r="B29" s="4">
        <f>B28+tau</f>
        <v>2.600000000000001</v>
      </c>
      <c r="C29" s="5">
        <f>v0-((g*tau+alfa1*tau*v0)*((1-alfa1*tau)^(B29/tau)-1)/(alfa1*tau))</f>
        <v>-20.430228240834065</v>
      </c>
      <c r="D29" s="6">
        <f>x0+v0*B29+((g+alfa1*v0)/(alfa1^2))*((1-(alfa1*tau/2))*((1-alfa1*tau)^(B29/tau)-1)+alfa1*B29)</f>
        <v>21.129629792128586</v>
      </c>
      <c r="F29" s="3"/>
      <c r="G29" s="3"/>
      <c r="H29" s="3"/>
      <c r="I29" s="3"/>
      <c r="J29" s="3"/>
      <c r="K29" s="3"/>
    </row>
    <row r="30" spans="2:11">
      <c r="B30" s="4">
        <f>B29+tau</f>
        <v>2.7000000000000011</v>
      </c>
      <c r="C30" s="5">
        <f>v0-((g*tau+alfa1*tau*v0)*((1-alfa1*tau)^(B30/tau)-1)/(alfa1*tau))</f>
        <v>-21.021623676017384</v>
      </c>
      <c r="D30" s="6">
        <f>x0+v0*B30+((g+alfa1*v0)/(alfa1^2))*((1-(alfa1*tau/2))*((1-alfa1*tau)^(B30/tau)-1)+alfa1*B30)</f>
        <v>19.057037196286004</v>
      </c>
      <c r="F30" s="3"/>
      <c r="G30" s="3"/>
      <c r="H30" s="3"/>
      <c r="I30" s="3"/>
      <c r="J30" s="3"/>
      <c r="K30" s="3"/>
    </row>
    <row r="31" spans="2:11">
      <c r="B31" s="4">
        <f>B30+tau</f>
        <v>2.8000000000000012</v>
      </c>
      <c r="C31" s="5">
        <f>v0-((g*tau+alfa1*tau*v0)*((1-alfa1*tau)^(B31/tau)-1)/(alfa1*tau))</f>
        <v>-21.601191202497041</v>
      </c>
      <c r="D31" s="6">
        <f>x0+v0*B31+((g+alfa1*v0)/(alfa1^2))*((1-(alfa1*tau/2))*((1-alfa1*tau)^(B31/tau)-1)+alfa1*B31)</f>
        <v>16.925896452360305</v>
      </c>
      <c r="F31" s="3"/>
      <c r="G31" s="3"/>
      <c r="H31" s="3"/>
      <c r="I31" s="3"/>
      <c r="J31" s="3"/>
      <c r="K31" s="3"/>
    </row>
    <row r="32" spans="2:11">
      <c r="B32" s="4">
        <f>B31+tau</f>
        <v>2.9000000000000012</v>
      </c>
      <c r="C32" s="5">
        <f>v0-((g*tau+alfa1*tau*v0)*((1-alfa1*tau)^(B32/tau)-1)/(alfa1*tau))</f>
        <v>-22.169167378447099</v>
      </c>
      <c r="D32" s="6">
        <f>x0+v0*B32+((g+alfa1*v0)/(alfa1^2))*((1-(alfa1*tau/2))*((1-alfa1*tau)^(B32/tau)-1)+alfa1*B32)</f>
        <v>14.73737852331309</v>
      </c>
      <c r="F32" s="3"/>
      <c r="G32" s="3"/>
      <c r="H32" s="3"/>
      <c r="I32" s="3"/>
      <c r="J32" s="3"/>
      <c r="K32" s="3"/>
    </row>
    <row r="33" spans="2:11">
      <c r="B33" s="4">
        <f>B32+tau</f>
        <v>3.0000000000000013</v>
      </c>
      <c r="C33" s="5">
        <f>v0-((g*tau+alfa1*tau*v0)*((1-alfa1*tau)^(B33/tau)-1)/(alfa1*tau))</f>
        <v>-22.725784030878156</v>
      </c>
      <c r="D33" s="6">
        <f>x0+v0*B33+((g+alfa1*v0)/(alfa1^2))*((1-(alfa1*tau/2))*((1-alfa1*tau)^(B33/tau)-1)+alfa1*B33)</f>
        <v>12.492630952846824</v>
      </c>
      <c r="F33" s="3"/>
      <c r="G33" s="3"/>
      <c r="H33" s="3"/>
      <c r="I33" s="3"/>
      <c r="J33" s="3"/>
      <c r="K33" s="3"/>
    </row>
    <row r="34" spans="2:11">
      <c r="B34" s="4">
        <f>B33+tau</f>
        <v>3.1000000000000014</v>
      </c>
      <c r="C34" s="5">
        <f>v0-((g*tau+alfa1*tau*v0)*((1-alfa1*tau)^(B34/tau)-1)/(alfa1*tau))</f>
        <v>-23.271268350260595</v>
      </c>
      <c r="D34" s="6">
        <f>x0+v0*B34+((g+alfa1*v0)/(alfa1^2))*((1-(alfa1*tau/2))*((1-alfa1*tau)^(B34/tau)-1)+alfa1*B34)</f>
        <v>10.192778333789889</v>
      </c>
      <c r="F34" s="3"/>
      <c r="G34" s="3"/>
      <c r="H34" s="3"/>
      <c r="I34" s="3"/>
      <c r="J34" s="3"/>
      <c r="K34" s="3"/>
    </row>
    <row r="35" spans="2:11">
      <c r="B35" s="4">
        <f>B34+tau</f>
        <v>3.2000000000000015</v>
      </c>
      <c r="C35" s="5">
        <f>v0-((g*tau+alfa1*tau*v0)*((1-alfa1*tau)^(B35/tau)-1)/(alfa1*tau))</f>
        <v>-23.805842983255381</v>
      </c>
      <c r="D35" s="6">
        <f>x0+v0*B35+((g+alfa1*v0)/(alfa1^2))*((1-(alfa1*tau/2))*((1-alfa1*tau)^(B35/tau)-1)+alfa1*B35)</f>
        <v>7.8389227671140844</v>
      </c>
      <c r="F35" s="3"/>
      <c r="G35" s="3"/>
      <c r="H35" s="3"/>
      <c r="I35" s="3"/>
      <c r="J35" s="3"/>
      <c r="K35" s="3"/>
    </row>
    <row r="36" spans="2:11">
      <c r="B36" s="4">
        <f>B35+tau</f>
        <v>3.3000000000000016</v>
      </c>
      <c r="C36" s="5">
        <f>v0-((g*tau+alfa1*tau*v0)*((1-alfa1*tau)^(B36/tau)-1)/(alfa1*tau))</f>
        <v>-24.329726123590273</v>
      </c>
      <c r="D36" s="6">
        <f>x0+v0*B36+((g+alfa1*v0)/(alfa1^2))*((1-(alfa1*tau/2))*((1-alfa1*tau)^(B36/tau)-1)+alfa1*B36)</f>
        <v>5.4321443117717934</v>
      </c>
      <c r="F36" s="3"/>
      <c r="G36" s="3"/>
      <c r="H36" s="3"/>
      <c r="I36" s="3"/>
      <c r="J36" s="3"/>
      <c r="K36" s="3"/>
    </row>
    <row r="37" spans="2:11">
      <c r="B37" s="4">
        <f>B36+tau</f>
        <v>3.4000000000000017</v>
      </c>
      <c r="C37" s="5">
        <f>v0-((g*tau+alfa1*tau*v0)*((1-alfa1*tau)^(B37/tau)-1)/(alfa1*tau))</f>
        <v>-24.843131601118476</v>
      </c>
      <c r="D37" s="6">
        <f>x0+v0*B37+((g+alfa1*v0)/(alfa1^2))*((1-(alfa1*tau/2))*((1-alfa1*tau)^(B37/tau)-1)+alfa1*B37)</f>
        <v>2.9735014255363836</v>
      </c>
      <c r="F37" s="3"/>
      <c r="G37" s="3"/>
      <c r="H37" s="3"/>
      <c r="I37" s="3"/>
      <c r="J37" s="3"/>
      <c r="K37" s="3"/>
    </row>
    <row r="38" spans="2:11">
      <c r="B38" s="4">
        <f>B37+tau</f>
        <v>3.5000000000000018</v>
      </c>
      <c r="C38" s="5">
        <f>v0-((g*tau+alfa1*tau*v0)*((1-alfa1*tau)^(B38/tau)-1)/(alfa1*tau))</f>
        <v>-25.346268969096105</v>
      </c>
      <c r="D38" s="6">
        <f>x0+v0*B38+((g+alfa1*v0)/(alfa1^2))*((1-(alfa1*tau/2))*((1-alfa1*tau)^(B38/tau)-1)+alfa1*B38)</f>
        <v>0.4640313970256571</v>
      </c>
      <c r="F38" s="3"/>
      <c r="G38" s="3"/>
      <c r="H38" s="3"/>
      <c r="I38" s="3"/>
      <c r="J38" s="3"/>
      <c r="K38" s="3"/>
    </row>
    <row r="39" spans="2:11">
      <c r="B39" s="4">
        <f>B38+tau</f>
        <v>3.6000000000000019</v>
      </c>
      <c r="C39" s="5">
        <f>v0-((g*tau+alfa1*tau*v0)*((1-alfa1*tau)^(B39/tau)-1)/(alfa1*tau))</f>
        <v>-25.839343589714176</v>
      </c>
      <c r="D39" s="6">
        <f>x0+v0*B39+((g+alfa1*v0)/(alfa1^2))*((1-(alfa1*tau/2))*((1-alfa1*tau)^(B39/tau)-1)+alfa1*B39)</f>
        <v>-2.0952492309148951</v>
      </c>
      <c r="F39" s="3"/>
      <c r="G39" s="3"/>
      <c r="H39" s="3"/>
      <c r="I39" s="3"/>
      <c r="J39" s="3"/>
      <c r="K39" s="3"/>
    </row>
    <row r="40" spans="2:11">
      <c r="B40" s="4">
        <f>B39+tau</f>
        <v>3.700000000000002</v>
      </c>
      <c r="C40" s="5">
        <f>v0-((g*tau+alfa1*tau*v0)*((1-alfa1*tau)^(B40/tau)-1)/(alfa1*tau))</f>
        <v>-26.322556717919895</v>
      </c>
      <c r="D40" s="6">
        <f>x0+v0*B40+((g+alfa1*v0)/(alfa1^2))*((1-(alfa1*tau/2))*((1-alfa1*tau)^(B40/tau)-1)+alfa1*B40)</f>
        <v>-4.7033442462965951</v>
      </c>
      <c r="F40" s="3"/>
      <c r="G40" s="3"/>
      <c r="H40" s="3"/>
      <c r="I40" s="3"/>
      <c r="J40" s="3"/>
      <c r="K40" s="3"/>
    </row>
    <row r="41" spans="2:11">
      <c r="B41" s="4">
        <f>B40+tau</f>
        <v>3.800000000000002</v>
      </c>
      <c r="C41" s="5">
        <f>v0-((g*tau+alfa1*tau*v0)*((1-alfa1*tau)^(B41/tau)-1)/(alfa1*tau))</f>
        <v>-26.796105583561502</v>
      </c>
      <c r="D41" s="6">
        <f>x0+v0*B41+((g+alfa1*v0)/(alfa1^2))*((1-(alfa1*tau/2))*((1-alfa1*tau)^(B41/tau)-1)+alfa1*B41)</f>
        <v>-7.3592773613706299</v>
      </c>
      <c r="F41" s="3"/>
      <c r="G41" s="3"/>
      <c r="H41" s="3"/>
      <c r="I41" s="3"/>
      <c r="J41" s="3"/>
      <c r="K41" s="3"/>
    </row>
    <row r="42" spans="2:11">
      <c r="B42" s="4">
        <f>B41+tau</f>
        <v>3.9000000000000021</v>
      </c>
      <c r="C42" s="5">
        <f>v0-((g*tau+alfa1*tau*v0)*((1-alfa1*tau)^(B42/tau)-1)/(alfa1*tau))</f>
        <v>-27.260183471890272</v>
      </c>
      <c r="D42" s="6">
        <f>x0+v0*B42+((g+alfa1*v0)/(alfa1^2))*((1-(alfa1*tau/2))*((1-alfa1*tau)^(B42/tau)-1)+alfa1*B42)</f>
        <v>-10.062091814143251</v>
      </c>
      <c r="F42" s="3"/>
      <c r="G42" s="3"/>
      <c r="H42" s="3"/>
      <c r="I42" s="3"/>
      <c r="J42" s="3"/>
      <c r="K42" s="3"/>
    </row>
    <row r="43" spans="2:11">
      <c r="B43" s="7">
        <f>B42+tau</f>
        <v>4.0000000000000018</v>
      </c>
      <c r="C43" s="8">
        <f>v0-((g*tau+alfa1*tau*v0)*((1-alfa1*tau)^(B43/tau)-1)/(alfa1*tau))</f>
        <v>-27.714979802452461</v>
      </c>
      <c r="D43" s="9">
        <f>x0+v0*B43+((g+alfa1*v0)/(alfa1^2))*((1-(alfa1*tau/2))*((1-alfa1*tau)^(B43/tau)-1)+alfa1*B43)</f>
        <v>-12.810849977860364</v>
      </c>
      <c r="F43" s="3"/>
      <c r="G43" s="3"/>
      <c r="H43" s="3"/>
      <c r="I43" s="3"/>
      <c r="J43" s="3"/>
      <c r="K43" s="3"/>
    </row>
    <row r="44" spans="2:11">
      <c r="B44" s="2">
        <f>B43+tau</f>
        <v>4.1000000000000014</v>
      </c>
      <c r="C44" s="2">
        <f>v0-((g*tau+alfa1*tau*v0)*((1-alfa1*tau)^(B44/tau)-1)/(alfa1*tau))</f>
        <v>-28.160680206403416</v>
      </c>
      <c r="D44" s="2">
        <f>x0+v0*B44+((g+alfa1*v0)/(alfa1^2))*((1-(alfa1*tau/2))*((1-alfa1*tau)^(B44/tau)-1)+alfa1*B44)</f>
        <v>-15.604632978303115</v>
      </c>
    </row>
    <row r="45" spans="2:11">
      <c r="B45" s="2">
        <f>B44+tau</f>
        <v>4.2000000000000011</v>
      </c>
      <c r="C45" s="2">
        <f>v0-((g*tau+alfa1*tau*v0)*((1-alfa1*tau)^(B45/tau)-1)/(alfa1*tau))</f>
        <v>-28.59746660227534</v>
      </c>
      <c r="D45" s="2">
        <f>x0+v0*B45+((g+alfa1*v0)/(alfa1^2))*((1-(alfa1*tau/2))*((1-alfa1*tau)^(B45/tau)-1)+alfa1*B45)</f>
        <v>-18.442540318737102</v>
      </c>
    </row>
    <row r="46" spans="2:11">
      <c r="B46" s="2">
        <f>B45+tau</f>
        <v>4.3000000000000007</v>
      </c>
      <c r="C46" s="2">
        <f>v0-((g*tau+alfa1*tau*v0)*((1-alfa1*tau)^(B46/tau)-1)/(alfa1*tau))</f>
        <v>-29.025517270229834</v>
      </c>
      <c r="D46" s="2">
        <f>x0+v0*B46+((g+alfa1*v0)/(alfa1^2))*((1-(alfa1*tau/2))*((1-alfa1*tau)^(B46/tau)-1)+alfa1*B46)</f>
        <v>-21.323689512362321</v>
      </c>
    </row>
    <row r="47" spans="2:11">
      <c r="B47" s="2">
        <f>B46+tau</f>
        <v>4.4000000000000004</v>
      </c>
      <c r="C47" s="2">
        <f>v0-((g*tau+alfa1*tau*v0)*((1-alfa1*tau)^(B47/tau)-1)/(alfa1*tau))</f>
        <v>-29.44500692482525</v>
      </c>
      <c r="D47" s="2">
        <f>x0+v0*B47+((g+alfa1*v0)/(alfa1^2))*((1-(alfa1*tau/2))*((1-alfa1*tau)^(B47/tau)-1)+alfa1*B47)</f>
        <v>-24.247215722115001</v>
      </c>
    </row>
    <row r="48" spans="2:11">
      <c r="B48" s="2">
        <f>B47+tau</f>
        <v>4.5</v>
      </c>
      <c r="C48" s="2">
        <f>v0-((g*tau+alfa1*tau*v0)*((1-alfa1*tau)^(B48/tau)-1)/(alfa1*tau))</f>
        <v>-29.856106786328745</v>
      </c>
      <c r="D48" s="2">
        <f>x0+v0*B48+((g+alfa1*v0)/(alfa1^2))*((1-(alfa1*tau/2))*((1-alfa1*tau)^(B48/tau)-1)+alfa1*B48)</f>
        <v>-27.212271407672688</v>
      </c>
    </row>
    <row r="49" spans="2:4">
      <c r="B49" s="2">
        <f>B48+tau</f>
        <v>4.5999999999999996</v>
      </c>
      <c r="C49" s="2">
        <f>v0-((g*tau+alfa1*tau*v0)*((1-alfa1*tau)^(B49/tau)-1)/(alfa1*tau))</f>
        <v>-30.258984650602155</v>
      </c>
      <c r="D49" s="2">
        <f>x0+v0*B49+((g+alfa1*v0)/(alfa1^2))*((1-(alfa1*tau/2))*((1-alfa1*tau)^(B49/tau)-1)+alfa1*B49)</f>
        <v>-30.218025979519282</v>
      </c>
    </row>
    <row r="50" spans="2:4">
      <c r="B50" s="2">
        <f>B49+tau</f>
        <v>4.6999999999999993</v>
      </c>
      <c r="C50" s="2">
        <f>v0-((g*tau+alfa1*tau*v0)*((1-alfa1*tau)^(B50/tau)-1)/(alfa1*tau))</f>
        <v>-30.653804957590108</v>
      </c>
      <c r="D50" s="2">
        <f>x0+v0*B50+((g+alfa1*v0)/(alfa1^2))*((1-(alfa1*tau/2))*((1-alfa1*tau)^(B50/tau)-1)+alfa1*B50)</f>
        <v>-33.263665459928902</v>
      </c>
    </row>
    <row r="51" spans="2:4">
      <c r="B51" s="2">
        <f>B50+tau</f>
        <v>4.7999999999999989</v>
      </c>
      <c r="C51" s="2">
        <f>v0-((g*tau+alfa1*tau*v0)*((1-alfa1*tau)^(B51/tau)-1)/(alfa1*tau))</f>
        <v>-31.04072885843831</v>
      </c>
      <c r="D51" s="2">
        <f>x0+v0*B51+((g+alfa1*v0)/(alfa1^2))*((1-(alfa1*tau/2))*((1-alfa1*tau)^(B51/tau)-1)+alfa1*B51)</f>
        <v>-36.348392150730291</v>
      </c>
    </row>
    <row r="52" spans="2:4">
      <c r="B52" s="2">
        <f>B51+tau</f>
        <v>4.8999999999999986</v>
      </c>
      <c r="C52" s="2">
        <f>v0-((g*tau+alfa1*tau*v0)*((1-alfa1*tau)^(B52/tau)-1)/(alfa1*tau))</f>
        <v>-31.419914281269538</v>
      </c>
      <c r="D52" s="2">
        <f>x0+v0*B52+((g+alfa1*v0)/(alfa1^2))*((1-(alfa1*tau/2))*((1-alfa1*tau)^(B52/tau)-1)+alfa1*B52)</f>
        <v>-39.471424307715665</v>
      </c>
    </row>
    <row r="53" spans="2:4">
      <c r="B53" s="2">
        <f>B52+tau</f>
        <v>4.9999999999999982</v>
      </c>
      <c r="C53" s="2">
        <f>v0-((g*tau+alfa1*tau*v0)*((1-alfa1*tau)^(B53/tau)-1)/(alfa1*tau))</f>
        <v>-31.791515995644147</v>
      </c>
      <c r="D53" s="2">
        <f>x0+v0*B53+((g+alfa1*v0)/(alfa1^2))*((1-(alfa1*tau/2))*((1-alfa1*tau)^(B53/tau)-1)+alfa1*B53)</f>
        <v>-42.631995821561347</v>
      </c>
    </row>
    <row r="54" spans="2:4">
      <c r="B54" s="2">
        <f>B53+tau</f>
        <v>5.0999999999999979</v>
      </c>
      <c r="C54" s="2">
        <f>v0-((g*tau+alfa1*tau*v0)*((1-alfa1*tau)^(B54/tau)-1)/(alfa1*tau))</f>
        <v>-32.155685675731263</v>
      </c>
      <c r="D54" s="2">
        <f>x0+v0*B54+((g+alfa1*v0)/(alfa1^2))*((1-(alfa1*tau/2))*((1-alfa1*tau)^(B54/tau)-1)+alfa1*B54)</f>
        <v>-45.829355905130086</v>
      </c>
    </row>
    <row r="55" spans="2:4">
      <c r="B55" s="2">
        <f>B54+tau</f>
        <v>5.1999999999999975</v>
      </c>
      <c r="C55" s="2">
        <f>v0-((g*tau+alfa1*tau*v0)*((1-alfa1*tau)^(B55/tau)-1)/(alfa1*tau))</f>
        <v>-32.512571962216633</v>
      </c>
      <c r="D55" s="2">
        <f>x0+v0*B55+((g+alfa1*v0)/(alfa1^2))*((1-(alfa1*tau/2))*((1-alfa1*tau)^(B55/tau)-1)+alfa1*B55)</f>
        <v>-49.062768787027494</v>
      </c>
    </row>
    <row r="56" spans="2:4">
      <c r="B56" s="2">
        <f>B55+tau</f>
        <v>5.2999999999999972</v>
      </c>
      <c r="C56" s="2">
        <f>v0-((g*tau+alfa1*tau*v0)*((1-alfa1*tau)^(B56/tau)-1)/(alfa1*tau))</f>
        <v>-32.862320522972304</v>
      </c>
      <c r="D56" s="2">
        <f>x0+v0*B56+((g+alfa1*v0)/(alfa1^2))*((1-(alfa1*tau/2))*((1-alfa1*tau)^(B56/tau)-1)+alfa1*B56)</f>
        <v>-52.331513411286878</v>
      </c>
    </row>
    <row r="57" spans="2:4">
      <c r="B57" s="2">
        <f>B56+tau</f>
        <v>5.3999999999999968</v>
      </c>
      <c r="C57" s="2">
        <f>v0-((g*tau+alfa1*tau*v0)*((1-alfa1*tau)^(B57/tau)-1)/(alfa1*tau))</f>
        <v>-33.205074112512861</v>
      </c>
      <c r="D57" s="2">
        <f>x0+v0*B57+((g+alfa1*v0)/(alfa1^2))*((1-(alfa1*tau/2))*((1-alfa1*tau)^(B57/tau)-1)+alfa1*B57)</f>
        <v>-55.634883143061131</v>
      </c>
    </row>
    <row r="58" spans="2:4">
      <c r="B58" s="2">
        <f>B57+tau</f>
        <v>5.4999999999999964</v>
      </c>
      <c r="C58" s="2">
        <f>v0-((g*tau+alfa1*tau*v0)*((1-alfa1*tau)^(B58/tau)-1)/(alfa1*tau))</f>
        <v>-33.540972630262601</v>
      </c>
      <c r="D58" s="2">
        <f>x0+v0*B58+((g+alfa1*v0)/(alfa1^2))*((1-(alfa1*tau/2))*((1-alfa1*tau)^(B58/tau)-1)+alfa1*B58)</f>
        <v>-58.97218548019994</v>
      </c>
    </row>
    <row r="59" spans="2:4">
      <c r="B59" s="2">
        <f>B58+tau</f>
        <v>5.5999999999999961</v>
      </c>
      <c r="C59" s="2">
        <f>v0-((g*tau+alfa1*tau*v0)*((1-alfa1*tau)^(B59/tau)-1)/(alfa1*tau))</f>
        <v>-33.870153177657343</v>
      </c>
      <c r="D59" s="2">
        <f>x0+v0*B59+((g+alfa1*v0)/(alfa1^2))*((1-(alfa1*tau/2))*((1-alfa1*tau)^(B59/tau)-1)+alfa1*B59)</f>
        <v>-62.342741770595893</v>
      </c>
    </row>
    <row r="60" spans="2:4">
      <c r="B60" s="2">
        <f>B59+tau</f>
        <v>5.6999999999999957</v>
      </c>
      <c r="C60" s="2">
        <f>v0-((g*tau+alfa1*tau*v0)*((1-alfa1*tau)^(B60/tau)-1)/(alfa1*tau))</f>
        <v>-34.1927501141042</v>
      </c>
      <c r="D60" s="2">
        <f>x0+v0*B60+((g+alfa1*v0)/(alfa1^2))*((1-(alfa1*tau/2))*((1-alfa1*tau)^(B60/tau)-1)+alfa1*B60)</f>
        <v>-65.745886935183947</v>
      </c>
    </row>
    <row r="61" spans="2:4">
      <c r="B61" s="2">
        <f>B60+tau</f>
        <v>5.7999999999999954</v>
      </c>
      <c r="C61" s="2">
        <f>v0-((g*tau+alfa1*tau*v0)*((1-alfa1*tau)^(B61/tau)-1)/(alfa1*tau))</f>
        <v>-34.508895111822113</v>
      </c>
      <c r="D61" s="2">
        <f>x0+v0*B61+((g+alfa1*v0)/(alfa1^2))*((1-(alfa1*tau/2))*((1-alfa1*tau)^(B61/tau)-1)+alfa1*B61)</f>
        <v>-69.180969196480248</v>
      </c>
    </row>
    <row r="62" spans="2:4">
      <c r="B62" s="2">
        <f>B61+tau</f>
        <v>5.899999999999995</v>
      </c>
      <c r="C62" s="2">
        <f>v0-((g*tau+alfa1*tau*v0)*((1-alfa1*tau)^(B62/tau)-1)/(alfa1*tau))</f>
        <v>-34.818717209585671</v>
      </c>
      <c r="D62" s="2">
        <f>x0+v0*B62+((g+alfa1*v0)/(alfa1^2))*((1-(alfa1*tau/2))*((1-alfa1*tau)^(B62/tau)-1)+alfa1*B62)</f>
        <v>-72.647349812550658</v>
      </c>
    </row>
    <row r="63" spans="2:4">
      <c r="B63" s="2">
        <f>B62+tau</f>
        <v>5.9999999999999947</v>
      </c>
      <c r="C63" s="2">
        <f>v0-((g*tau+alfa1*tau*v0)*((1-alfa1*tau)^(B63/tau)-1)/(alfa1*tau))</f>
        <v>-35.122342865393954</v>
      </c>
      <c r="D63" s="2">
        <f>x0+v0*B63+((g+alfa1*v0)/(alfa1^2))*((1-(alfa1*tau/2))*((1-alfa1*tau)^(B63/tau)-1)+alfa1*B63)</f>
        <v>-76.144402816299632</v>
      </c>
    </row>
    <row r="64" spans="2:4">
      <c r="B64" s="2">
        <f>B63+tau</f>
        <v>6.0999999999999943</v>
      </c>
      <c r="C64" s="2">
        <f>v0-((g*tau+alfa1*tau*v0)*((1-alfa1*tau)^(B64/tau)-1)/(alfa1*tau))</f>
        <v>-35.419896008086077</v>
      </c>
      <c r="D64" s="2">
        <f>x0+v0*B64+((g+alfa1*v0)/(alfa1^2))*((1-(alfa1*tau/2))*((1-alfa1*tau)^(B64/tau)-1)+alfa1*B64)</f>
        <v>-79.671514759973576</v>
      </c>
    </row>
    <row r="65" spans="2:4">
      <c r="B65" s="2">
        <f>B64+tau</f>
        <v>6.199999999999994</v>
      </c>
      <c r="C65" s="2">
        <f>v0-((g*tau+alfa1*tau*v0)*((1-alfa1*tau)^(B65/tau)-1)/(alfa1*tau))</f>
        <v>-35.711498087924355</v>
      </c>
      <c r="D65" s="2">
        <f>x0+v0*B65+((g+alfa1*v0)/(alfa1^2))*((1-(alfa1*tau/2))*((1-alfa1*tau)^(B65/tau)-1)+alfa1*B65)</f>
        <v>-83.228084464774099</v>
      </c>
    </row>
    <row r="66" spans="2:4">
      <c r="B66" s="2">
        <f>B65+tau</f>
        <v>6.2999999999999936</v>
      </c>
      <c r="C66" s="2">
        <f>v0-((g*tau+alfa1*tau*v0)*((1-alfa1*tau)^(B66/tau)-1)/(alfa1*tau))</f>
        <v>-35.997268126165864</v>
      </c>
      <c r="D66" s="2">
        <f>x0+v0*B66+((g+alfa1*v0)/(alfa1^2))*((1-(alfa1*tau/2))*((1-alfa1*tau)^(B66/tau)-1)+alfa1*B66)</f>
        <v>-86.813522775478646</v>
      </c>
    </row>
    <row r="67" spans="2:4">
      <c r="B67" s="2">
        <f>B66+tau</f>
        <v>6.3999999999999932</v>
      </c>
      <c r="C67" s="2">
        <f>v0-((g*tau+alfa1*tau*v0)*((1-alfa1*tau)^(B67/tau)-1)/(alfa1*tau))</f>
        <v>-36.277322763642552</v>
      </c>
      <c r="D67" s="2">
        <f>x0+v0*B67+((g+alfa1*v0)/(alfa1^2))*((1-(alfa1*tau/2))*((1-alfa1*tau)^(B67/tau)-1)+alfa1*B67)</f>
        <v>-90.427252319969</v>
      </c>
    </row>
    <row r="68" spans="2:4">
      <c r="B68" s="2">
        <f>B67+tau</f>
        <v>6.4999999999999929</v>
      </c>
      <c r="C68" s="2">
        <f>v0-((g*tau+alfa1*tau*v0)*((1-alfa1*tau)^(B68/tau)-1)/(alfa1*tau))</f>
        <v>-36.551776308369689</v>
      </c>
      <c r="D68" s="2">
        <f>x0+v0*B68+((g+alfa1*v0)/(alfa1^2))*((1-(alfa1*tau/2))*((1-alfa1*tau)^(B68/tau)-1)+alfa1*B68)</f>
        <v>-94.068707273569629</v>
      </c>
    </row>
    <row r="69" spans="2:4">
      <c r="B69" s="2">
        <f>B68+tau</f>
        <v>6.5999999999999925</v>
      </c>
      <c r="C69" s="2">
        <f>v0-((g*tau+alfa1*tau*v0)*((1-alfa1*tau)^(B69/tau)-1)/(alfa1*tau))</f>
        <v>-36.8207407822023</v>
      </c>
      <c r="D69" s="2">
        <f>x0+v0*B69+((g+alfa1*v0)/(alfa1^2))*((1-(alfa1*tau/2))*((1-alfa1*tau)^(B69/tau)-1)+alfa1*B69)</f>
        <v>-97.737333128098186</v>
      </c>
    </row>
    <row r="70" spans="2:4">
      <c r="B70" s="2">
        <f>B69+tau</f>
        <v>6.6999999999999922</v>
      </c>
      <c r="C70" s="2">
        <f>v0-((g*tau+alfa1*tau*v0)*((1-alfa1*tau)^(B70/tau)-1)/(alfa1*tau))</f>
        <v>-37.084325966558254</v>
      </c>
      <c r="D70" s="2">
        <f>x0+v0*B70+((g+alfa1*v0)/(alfa1^2))*((1-(alfa1*tau/2))*((1-alfa1*tau)^(B70/tau)-1)+alfa1*B70)</f>
        <v>-101.43258646553619</v>
      </c>
    </row>
    <row r="71" spans="2:4">
      <c r="B71" s="2">
        <f>B70+tau</f>
        <v>6.7999999999999918</v>
      </c>
      <c r="C71" s="2">
        <f>v0-((g*tau+alfa1*tau*v0)*((1-alfa1*tau)^(B71/tau)-1)/(alfa1*tau))</f>
        <v>-37.342639447227086</v>
      </c>
      <c r="D71" s="2">
        <f>x0+v0*B71+((g+alfa1*v0)/(alfa1^2))*((1-(alfa1*tau/2))*((1-alfa1*tau)^(B71/tau)-1)+alfa1*B71)</f>
        <v>-105.15393473622549</v>
      </c>
    </row>
    <row r="72" spans="2:4">
      <c r="B72" s="2">
        <f>B71+tau</f>
        <v>6.8999999999999915</v>
      </c>
      <c r="C72" s="2">
        <f>v0-((g*tau+alfa1*tau*v0)*((1-alfa1*tau)^(B72/tau)-1)/(alfa1*tau))</f>
        <v>-37.595786658282549</v>
      </c>
      <c r="D72" s="2">
        <f>x0+v0*B72+((g+alfa1*v0)/(alfa1^2))*((1-(alfa1*tau/2))*((1-alfa1*tau)^(B72/tau)-1)+alfa1*B72)</f>
        <v>-108.9008560415009</v>
      </c>
    </row>
    <row r="73" spans="2:4">
      <c r="B73" s="2">
        <f>B72+tau</f>
        <v>6.9999999999999911</v>
      </c>
      <c r="C73" s="2">
        <f>v0-((g*tau+alfa1*tau*v0)*((1-alfa1*tau)^(B73/tau)-1)/(alfa1*tau))</f>
        <v>-37.843870925116889</v>
      </c>
      <c r="D73" s="2">
        <f>x0+v0*B73+((g+alfa1*v0)/(alfa1^2))*((1-(alfa1*tau/2))*((1-alfa1*tau)^(B73/tau)-1)+alfa1*B73)</f>
        <v>-112.67283892067093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P6" sqref="P6"/>
    </sheetView>
  </sheetViews>
  <sheetFormatPr defaultRowHeight="15"/>
  <cols>
    <col min="1" max="1" width="4.28515625" style="3" customWidth="1"/>
    <col min="5" max="5" width="9.140625" style="3"/>
    <col min="12" max="12" width="4.28515625" customWidth="1"/>
  </cols>
  <sheetData>
    <row r="1" spans="2:12">
      <c r="B1" s="3"/>
      <c r="C1" s="3"/>
      <c r="D1" s="3"/>
      <c r="F1" s="3"/>
      <c r="G1" s="3"/>
      <c r="H1" s="3"/>
      <c r="I1" s="3"/>
      <c r="J1" s="3"/>
      <c r="K1" s="3"/>
      <c r="L1" s="3"/>
    </row>
    <row r="2" spans="2:12">
      <c r="B2" s="10" t="s">
        <v>0</v>
      </c>
      <c r="C2" s="10" t="s">
        <v>15</v>
      </c>
      <c r="D2" s="10" t="s">
        <v>16</v>
      </c>
      <c r="F2" s="11" t="s">
        <v>1</v>
      </c>
      <c r="G2" s="12">
        <v>0.1</v>
      </c>
      <c r="H2" s="13" t="s">
        <v>5</v>
      </c>
      <c r="I2" s="12">
        <v>0.4</v>
      </c>
      <c r="J2" s="12"/>
      <c r="K2" s="14"/>
      <c r="L2" s="3"/>
    </row>
    <row r="3" spans="2:12">
      <c r="B3" s="4">
        <v>0</v>
      </c>
      <c r="C3" s="5">
        <f>v0</f>
        <v>0</v>
      </c>
      <c r="D3" s="6">
        <f>x0</f>
        <v>50</v>
      </c>
      <c r="F3" s="15" t="s">
        <v>3</v>
      </c>
      <c r="G3" s="16">
        <v>0</v>
      </c>
      <c r="H3" s="17" t="s">
        <v>6</v>
      </c>
      <c r="I3" s="16">
        <v>-10</v>
      </c>
      <c r="J3" s="16"/>
      <c r="K3" s="18"/>
      <c r="L3" s="3"/>
    </row>
    <row r="4" spans="2:12">
      <c r="B4" s="4">
        <f>B3+tau</f>
        <v>0.1</v>
      </c>
      <c r="C4" s="5">
        <f>v0-((g*tau+alfa2*tau*v0)*((1-alfa2*tau)^(B4/tau)-1)/(alfa2*tau))</f>
        <v>-1.0000000000000009</v>
      </c>
      <c r="D4" s="6">
        <f>x0+v0*B4+((g+alfa2*v0)/(alfa2^2))*((1-(alfa2*tau/2))*((1-alfa2*tau)^(B4/tau)-1)+alfa2*B4)</f>
        <v>49.95</v>
      </c>
      <c r="F4" s="19" t="s">
        <v>4</v>
      </c>
      <c r="G4" s="20">
        <v>50</v>
      </c>
      <c r="H4" s="21" t="s">
        <v>11</v>
      </c>
      <c r="I4" s="20">
        <v>0.6</v>
      </c>
      <c r="J4" s="20"/>
      <c r="K4" s="22"/>
      <c r="L4" s="3"/>
    </row>
    <row r="5" spans="2:12">
      <c r="B5" s="4">
        <f>B4+tau</f>
        <v>0.2</v>
      </c>
      <c r="C5" s="5">
        <f>v0-((g*tau+alfa2*tau*v0)*((1-alfa2*tau)^(B5/tau)-1)/(alfa2*tau))</f>
        <v>-1.9400000000000011</v>
      </c>
      <c r="D5" s="6">
        <f>x0+v0*B5+((g+alfa2*v0)/(alfa2^2))*((1-(alfa2*tau/2))*((1-alfa2*tau)^(B5/tau)-1)+alfa2*B5)</f>
        <v>49.803000000000004</v>
      </c>
      <c r="F5" s="3"/>
      <c r="G5" s="3"/>
      <c r="H5" s="3"/>
      <c r="I5" s="3"/>
      <c r="J5" s="3"/>
      <c r="K5" s="3"/>
      <c r="L5" s="3"/>
    </row>
    <row r="6" spans="2:12">
      <c r="B6" s="4">
        <f>B5+tau</f>
        <v>0.30000000000000004</v>
      </c>
      <c r="C6" s="5">
        <f>v0-((g*tau+alfa2*tau*v0)*((1-alfa2*tau)^(B6/tau)-1)/(alfa2*tau))</f>
        <v>-2.8236000000000021</v>
      </c>
      <c r="D6" s="6">
        <f>x0+v0*B6+((g+alfa2*v0)/(alfa2^2))*((1-(alfa2*tau/2))*((1-alfa2*tau)^(B6/tau)-1)+alfa2*B6)</f>
        <v>49.564820000000005</v>
      </c>
      <c r="F6" s="3"/>
      <c r="G6" s="3"/>
      <c r="H6" s="3"/>
      <c r="I6" s="3"/>
      <c r="J6" s="3"/>
      <c r="K6" s="3"/>
      <c r="L6" s="3"/>
    </row>
    <row r="7" spans="2:12">
      <c r="B7" s="4">
        <f>B6+tau</f>
        <v>0.4</v>
      </c>
      <c r="C7" s="5">
        <f>v0-((g*tau+alfa2*tau*v0)*((1-alfa2*tau)^(B7/tau)-1)/(alfa2*tau))</f>
        <v>-3.6541840000000012</v>
      </c>
      <c r="D7" s="6">
        <f>x0+v0*B7+((g+alfa2*v0)/(alfa2^2))*((1-(alfa2*tau/2))*((1-alfa2*tau)^(B7/tau)-1)+alfa2*B7)</f>
        <v>49.240930800000001</v>
      </c>
      <c r="F7" s="3"/>
      <c r="G7" s="3"/>
      <c r="H7" s="3"/>
      <c r="I7" s="3"/>
      <c r="J7" s="3"/>
      <c r="K7" s="3"/>
      <c r="L7" s="3"/>
    </row>
    <row r="8" spans="2:12">
      <c r="B8" s="4">
        <f>B7+tau</f>
        <v>0.5</v>
      </c>
      <c r="C8" s="5">
        <f>v0-((g*tau+alfa2*tau*v0)*((1-alfa2*tau)^(B8/tau)-1)/(alfa2*tau))</f>
        <v>-4.4349329600000029</v>
      </c>
      <c r="D8" s="6">
        <f>x0+v0*B8+((g+alfa2*v0)/(alfa2^2))*((1-(alfa2*tau/2))*((1-alfa2*tau)^(B8/tau)-1)+alfa2*B8)</f>
        <v>48.836474952000003</v>
      </c>
      <c r="F8" s="3"/>
      <c r="G8" s="3"/>
      <c r="H8" s="3"/>
      <c r="I8" s="3"/>
      <c r="J8" s="3"/>
      <c r="K8" s="3"/>
      <c r="L8" s="3"/>
    </row>
    <row r="9" spans="2:12">
      <c r="B9" s="4">
        <f>B8+tau</f>
        <v>0.6</v>
      </c>
      <c r="C9" s="5">
        <f>v0-((g*tau+alfa2*tau*v0)*((1-alfa2*tau)^(B9/tau)-1)/(alfa2*tau))</f>
        <v>-5.1688369824000029</v>
      </c>
      <c r="D9" s="6">
        <f>x0+v0*B9+((g+alfa2*v0)/(alfa2^2))*((1-(alfa2*tau/2))*((1-alfa2*tau)^(B9/tau)-1)+alfa2*B9)</f>
        <v>48.356286454880006</v>
      </c>
      <c r="F9" s="3"/>
      <c r="G9" s="3"/>
      <c r="H9" s="3"/>
      <c r="I9" s="3"/>
      <c r="J9" s="3"/>
      <c r="K9" s="3"/>
      <c r="L9" s="3"/>
    </row>
    <row r="10" spans="2:12">
      <c r="B10" s="4">
        <f>B9+tau</f>
        <v>0.7</v>
      </c>
      <c r="C10" s="5">
        <f>v0-((g*tau+alfa2*tau*v0)*((1-alfa2*tau)^(B10/tau)-1)/(alfa2*tau))</f>
        <v>-5.8587067634560048</v>
      </c>
      <c r="D10" s="6">
        <f>x0+v0*B10+((g+alfa2*v0)/(alfa2^2))*((1-(alfa2*tau/2))*((1-alfa2*tau)^(B10/tau)-1)+alfa2*B10)</f>
        <v>47.804909267587206</v>
      </c>
      <c r="F10" s="3"/>
      <c r="G10" s="3"/>
      <c r="H10" s="3"/>
      <c r="I10" s="3"/>
      <c r="J10" s="3"/>
      <c r="K10" s="3"/>
      <c r="L10" s="3"/>
    </row>
    <row r="11" spans="2:12">
      <c r="B11" s="4">
        <f>B10+tau</f>
        <v>0.79999999999999993</v>
      </c>
      <c r="C11" s="5">
        <f>v0-((g*tau+alfa2*tau*v0)*((1-alfa2*tau)^(B11/tau)-1)/(alfa2*tau))</f>
        <v>-6.5071843576486437</v>
      </c>
      <c r="D11" s="6">
        <f>x0+v0*B11+((g+alfa2*v0)/(alfa2^2))*((1-(alfa2*tau/2))*((1-alfa2*tau)^(B11/tau)-1)+alfa2*B11)</f>
        <v>47.186614711531973</v>
      </c>
      <c r="F11" s="3"/>
      <c r="G11" s="3"/>
      <c r="H11" s="3"/>
      <c r="I11" s="3"/>
      <c r="J11" s="3"/>
      <c r="K11" s="3"/>
      <c r="L11" s="3"/>
    </row>
    <row r="12" spans="2:12">
      <c r="B12" s="4">
        <f>B11+tau</f>
        <v>0.89999999999999991</v>
      </c>
      <c r="C12" s="5">
        <f>v0-((g*tau+alfa2*tau*v0)*((1-alfa2*tau)^(B12/tau)-1)/(alfa2*tau))</f>
        <v>-7.1167532961897262</v>
      </c>
      <c r="D12" s="6">
        <f>x0+v0*B12+((g+alfa2*v0)/(alfa2^2))*((1-(alfa2*tau/2))*((1-alfa2*tau)^(B12/tau)-1)+alfa2*B12)</f>
        <v>46.505417828840059</v>
      </c>
      <c r="F12" s="3"/>
      <c r="G12" s="3"/>
      <c r="H12" s="3"/>
      <c r="I12" s="3"/>
      <c r="J12" s="3"/>
      <c r="K12" s="3"/>
      <c r="L12" s="3"/>
    </row>
    <row r="13" spans="2:12">
      <c r="B13" s="4">
        <f>B12+tau</f>
        <v>0.99999999999999989</v>
      </c>
      <c r="C13" s="5">
        <f>v0-((g*tau+alfa2*tau*v0)*((1-alfa2*tau)^(B13/tau)-1)/(alfa2*tau))</f>
        <v>-7.6897480984183426</v>
      </c>
      <c r="D13" s="6">
        <f>x0+v0*B13+((g+alfa2*v0)/(alfa2^2))*((1-(alfa2*tau/2))*((1-alfa2*tau)^(B13/tau)-1)+alfa2*B13)</f>
        <v>45.765092759109656</v>
      </c>
      <c r="F13" s="3"/>
      <c r="G13" s="3"/>
      <c r="H13" s="3"/>
      <c r="I13" s="3"/>
      <c r="J13" s="3"/>
      <c r="K13" s="3"/>
      <c r="L13" s="3"/>
    </row>
    <row r="14" spans="2:12">
      <c r="B14" s="4">
        <f>B13+tau</f>
        <v>1.0999999999999999</v>
      </c>
      <c r="C14" s="5">
        <f>v0-((g*tau+alfa2*tau*v0)*((1-alfa2*tau)^(B14/tau)-1)/(alfa2*tau))</f>
        <v>-8.2283632125132424</v>
      </c>
      <c r="D14" s="6">
        <f>x0+v0*B14+((g+alfa2*v0)/(alfa2^2))*((1-(alfa2*tau/2))*((1-alfa2*tau)^(B14/tau)-1)+alfa2*B14)</f>
        <v>44.969187193563073</v>
      </c>
      <c r="F14" s="3"/>
      <c r="G14" s="3"/>
      <c r="H14" s="3"/>
      <c r="I14" s="3"/>
      <c r="J14" s="3"/>
      <c r="K14" s="3"/>
      <c r="L14" s="3"/>
    </row>
    <row r="15" spans="2:12">
      <c r="B15" s="4">
        <f>B14+tau</f>
        <v>1.2</v>
      </c>
      <c r="C15" s="5">
        <f>v0-((g*tau+alfa2*tau*v0)*((1-alfa2*tau)^(B15/tau)-1)/(alfa2*tau))</f>
        <v>-8.7346614197624479</v>
      </c>
      <c r="D15" s="6">
        <f>x0+v0*B15+((g+alfa2*v0)/(alfa2^2))*((1-(alfa2*tau/2))*((1-alfa2*tau)^(B15/tau)-1)+alfa2*B15)</f>
        <v>44.121035961949289</v>
      </c>
      <c r="F15" s="3"/>
      <c r="G15" s="3"/>
      <c r="H15" s="3"/>
      <c r="I15" s="3"/>
      <c r="J15" s="3"/>
      <c r="K15" s="3"/>
      <c r="L15" s="3"/>
    </row>
    <row r="16" spans="2:12">
      <c r="B16" s="4">
        <f>B15+tau</f>
        <v>1.3</v>
      </c>
      <c r="C16" s="5">
        <f>v0-((g*tau+alfa2*tau*v0)*((1-alfa2*tau)^(B16/tau)-1)/(alfa2*tau))</f>
        <v>-9.2105817345766994</v>
      </c>
      <c r="D16" s="6">
        <f>x0+v0*B16+((g+alfa2*v0)/(alfa2^2))*((1-(alfa2*tau/2))*((1-alfa2*tau)^(B16/tau)-1)+alfa2*B16)</f>
        <v>43.223773804232323</v>
      </c>
      <c r="F16" s="3"/>
      <c r="G16" s="3"/>
      <c r="H16" s="3"/>
      <c r="I16" s="3"/>
      <c r="J16" s="3"/>
      <c r="K16" s="3"/>
      <c r="L16" s="3"/>
    </row>
    <row r="17" spans="2:12">
      <c r="B17" s="4">
        <f>B16+tau</f>
        <v>1.4000000000000001</v>
      </c>
      <c r="C17" s="5">
        <f>v0-((g*tau+alfa2*tau*v0)*((1-alfa2*tau)^(B17/tau)-1)/(alfa2*tau))</f>
        <v>-9.6579468305020963</v>
      </c>
      <c r="D17" s="6">
        <f>x0+v0*B17+((g+alfa2*v0)/(alfa2^2))*((1-(alfa2*tau/2))*((1-alfa2*tau)^(B17/tau)-1)+alfa2*B17)</f>
        <v>42.280347375978387</v>
      </c>
      <c r="F17" s="3"/>
      <c r="G17" s="3"/>
      <c r="H17" s="3"/>
      <c r="I17" s="3"/>
      <c r="J17" s="3"/>
      <c r="K17" s="3"/>
      <c r="L17" s="3"/>
    </row>
    <row r="18" spans="2:12">
      <c r="B18" s="4">
        <f>B17+tau</f>
        <v>1.5000000000000002</v>
      </c>
      <c r="C18" s="5">
        <f>v0-((g*tau+alfa2*tau*v0)*((1-alfa2*tau)^(B18/tau)-1)/(alfa2*tau))</f>
        <v>-10.078470020671976</v>
      </c>
      <c r="D18" s="6">
        <f>x0+v0*B18+((g+alfa2*v0)/(alfa2^2))*((1-(alfa2*tau/2))*((1-alfa2*tau)^(B18/tau)-1)+alfa2*B18)</f>
        <v>41.293526533419694</v>
      </c>
      <c r="F18" s="3"/>
      <c r="G18" s="3"/>
      <c r="H18" s="3"/>
      <c r="I18" s="3"/>
      <c r="J18" s="3"/>
      <c r="K18" s="3"/>
      <c r="L18" s="3"/>
    </row>
    <row r="19" spans="2:12">
      <c r="B19" s="4">
        <f>B18+tau</f>
        <v>1.6000000000000003</v>
      </c>
      <c r="C19" s="5">
        <f>v0-((g*tau+alfa2*tau*v0)*((1-alfa2*tau)^(B19/tau)-1)/(alfa2*tau))</f>
        <v>-10.47376181943166</v>
      </c>
      <c r="D19" s="6">
        <f>x0+v0*B19+((g+alfa2*v0)/(alfa2^2))*((1-(alfa2*tau/2))*((1-alfa2*tau)^(B19/tau)-1)+alfa2*B19)</f>
        <v>40.265914941414508</v>
      </c>
      <c r="F19" s="3"/>
      <c r="G19" s="3"/>
      <c r="H19" s="3"/>
      <c r="I19" s="3"/>
      <c r="J19" s="3"/>
      <c r="K19" s="3"/>
      <c r="L19" s="3"/>
    </row>
    <row r="20" spans="2:12">
      <c r="B20" s="4">
        <f>B19+tau</f>
        <v>1.7000000000000004</v>
      </c>
      <c r="C20" s="5">
        <f>v0-((g*tau+alfa2*tau*v0)*((1-alfa2*tau)^(B20/tau)-1)/(alfa2*tau))</f>
        <v>-10.845336110265761</v>
      </c>
      <c r="D20" s="6">
        <f>x0+v0*B20+((g+alfa2*v0)/(alfa2^2))*((1-(alfa2*tau/2))*((1-alfa2*tau)^(B20/tau)-1)+alfa2*B20)</f>
        <v>39.199960044929639</v>
      </c>
      <c r="F20" s="3"/>
      <c r="G20" s="3"/>
      <c r="H20" s="3"/>
      <c r="I20" s="3"/>
      <c r="J20" s="3"/>
      <c r="K20" s="3"/>
      <c r="L20" s="3"/>
    </row>
    <row r="21" spans="2:12">
      <c r="B21" s="4">
        <f>B20+tau</f>
        <v>1.8000000000000005</v>
      </c>
      <c r="C21" s="5">
        <f>v0-((g*tau+alfa2*tau*v0)*((1-alfa2*tau)^(B21/tau)-1)/(alfa2*tau))</f>
        <v>-11.194615943649815</v>
      </c>
      <c r="D21" s="6">
        <f>x0+v0*B21+((g+alfa2*v0)/(alfa2^2))*((1-(alfa2*tau/2))*((1-alfa2*tau)^(B21/tau)-1)+alfa2*B21)</f>
        <v>38.097962442233857</v>
      </c>
      <c r="F21" s="3"/>
      <c r="G21" s="3"/>
      <c r="H21" s="3"/>
      <c r="I21" s="3"/>
      <c r="J21" s="3"/>
      <c r="K21" s="3"/>
      <c r="L21" s="3"/>
    </row>
    <row r="22" spans="2:12">
      <c r="B22" s="4">
        <f>B21+tau</f>
        <v>1.9000000000000006</v>
      </c>
      <c r="C22" s="5">
        <f>v0-((g*tau+alfa2*tau*v0)*((1-alfa2*tau)^(B22/tau)-1)/(alfa2*tau))</f>
        <v>-11.522938987030825</v>
      </c>
      <c r="D22" s="6">
        <f>x0+v0*B22+((g+alfa2*v0)/(alfa2^2))*((1-(alfa2*tau/2))*((1-alfa2*tau)^(B22/tau)-1)+alfa2*B22)</f>
        <v>36.962084695699822</v>
      </c>
      <c r="F22" s="3"/>
      <c r="G22" s="3"/>
      <c r="H22" s="3"/>
      <c r="I22" s="3"/>
      <c r="J22" s="3"/>
      <c r="K22" s="3"/>
      <c r="L22" s="3"/>
    </row>
    <row r="23" spans="2:12">
      <c r="B23" s="4">
        <f>B22+tau</f>
        <v>2.0000000000000004</v>
      </c>
      <c r="C23" s="5">
        <f>v0-((g*tau+alfa2*tau*v0)*((1-alfa2*tau)^(B23/tau)-1)/(alfa2*tau))</f>
        <v>-11.831562647808976</v>
      </c>
      <c r="D23" s="6">
        <f>x0+v0*B23+((g+alfa2*v0)/(alfa2^2))*((1-(alfa2*tau/2))*((1-alfa2*tau)^(B23/tau)-1)+alfa2*B23)</f>
        <v>35.794359613957837</v>
      </c>
      <c r="F23" s="3"/>
      <c r="G23" s="3"/>
      <c r="H23" s="3"/>
      <c r="I23" s="3"/>
      <c r="J23" s="3"/>
      <c r="K23" s="3"/>
      <c r="L23" s="3"/>
    </row>
    <row r="24" spans="2:12">
      <c r="B24" s="4">
        <f>B23+tau</f>
        <v>2.1000000000000005</v>
      </c>
      <c r="C24" s="5">
        <f>v0-((g*tau+alfa2*tau*v0)*((1-alfa2*tau)^(B24/tau)-1)/(alfa2*tau))</f>
        <v>-12.121668888940439</v>
      </c>
      <c r="D24" s="6">
        <f>x0+v0*B24+((g+alfa2*v0)/(alfa2^2))*((1-(alfa2*tau/2))*((1-alfa2*tau)^(B24/tau)-1)+alfa2*B24)</f>
        <v>34.596698037120369</v>
      </c>
      <c r="F24" s="3"/>
      <c r="G24" s="3"/>
      <c r="H24" s="3"/>
      <c r="I24" s="3"/>
      <c r="J24" s="3"/>
      <c r="K24" s="3"/>
      <c r="L24" s="3"/>
    </row>
    <row r="25" spans="2:12">
      <c r="B25" s="4">
        <f>B24+tau</f>
        <v>2.2000000000000006</v>
      </c>
      <c r="C25" s="5">
        <f>v0-((g*tau+alfa2*tau*v0)*((1-alfa2*tau)^(B25/tau)-1)/(alfa2*tau))</f>
        <v>-12.394368755604013</v>
      </c>
      <c r="D25" s="6">
        <f>x0+v0*B25+((g+alfa2*v0)/(alfa2^2))*((1-(alfa2*tau/2))*((1-alfa2*tau)^(B25/tau)-1)+alfa2*B25)</f>
        <v>33.370896154893146</v>
      </c>
      <c r="F25" s="3"/>
      <c r="G25" s="3"/>
      <c r="H25" s="3"/>
      <c r="I25" s="3"/>
      <c r="J25" s="3"/>
      <c r="K25" s="3"/>
      <c r="L25" s="3"/>
    </row>
    <row r="26" spans="2:12">
      <c r="B26" s="4">
        <f>B25+tau</f>
        <v>2.3000000000000007</v>
      </c>
      <c r="C26" s="5">
        <f>v0-((g*tau+alfa2*tau*v0)*((1-alfa2*tau)^(B26/tau)-1)/(alfa2*tau))</f>
        <v>-12.650706630267772</v>
      </c>
      <c r="D26" s="6">
        <f>x0+v0*B26+((g+alfa2*v0)/(alfa2^2))*((1-(alfa2*tau/2))*((1-alfa2*tau)^(B26/tau)-1)+alfa2*B26)</f>
        <v>32.118642385599557</v>
      </c>
      <c r="F26" s="3"/>
      <c r="G26" s="3"/>
      <c r="H26" s="3"/>
      <c r="I26" s="3"/>
      <c r="J26" s="3"/>
      <c r="K26" s="3"/>
      <c r="L26" s="3"/>
    </row>
    <row r="27" spans="2:12">
      <c r="B27" s="4">
        <f>B26+tau</f>
        <v>2.4000000000000008</v>
      </c>
      <c r="C27" s="5">
        <f>v0-((g*tau+alfa2*tau*v0)*((1-alfa2*tau)^(B27/tau)-1)/(alfa2*tau))</f>
        <v>-12.891664232451708</v>
      </c>
      <c r="D27" s="6">
        <f>x0+v0*B27+((g+alfa2*v0)/(alfa2^2))*((1-(alfa2*tau/2))*((1-alfa2*tau)^(B27/tau)-1)+alfa2*B27)</f>
        <v>30.84152384246358</v>
      </c>
      <c r="F27" s="3"/>
      <c r="G27" s="3"/>
      <c r="H27" s="3"/>
      <c r="I27" s="3"/>
      <c r="J27" s="3"/>
      <c r="K27" s="3"/>
      <c r="L27" s="3"/>
    </row>
    <row r="28" spans="2:12">
      <c r="B28" s="4">
        <f>B27+tau</f>
        <v>2.5000000000000009</v>
      </c>
      <c r="C28" s="5">
        <f>v0-((g*tau+alfa2*tau*v0)*((1-alfa2*tau)^(B28/tau)-1)/(alfa2*tau))</f>
        <v>-13.118164378504606</v>
      </c>
      <c r="D28" s="6">
        <f>x0+v0*B28+((g+alfa2*v0)/(alfa2^2))*((1-(alfa2*tau/2))*((1-alfa2*tau)^(B28/tau)-1)+alfa2*B28)</f>
        <v>29.541032411915761</v>
      </c>
      <c r="F28" s="3"/>
      <c r="G28" s="3"/>
      <c r="H28" s="3"/>
      <c r="I28" s="3"/>
      <c r="J28" s="3"/>
      <c r="K28" s="3"/>
      <c r="L28" s="3"/>
    </row>
    <row r="29" spans="2:12">
      <c r="B29" s="4">
        <f>B28+tau</f>
        <v>2.600000000000001</v>
      </c>
      <c r="C29" s="5">
        <f>v0-((g*tau+alfa2*tau*v0)*((1-alfa2*tau)^(B29/tau)-1)/(alfa2*tau))</f>
        <v>-13.331074515794329</v>
      </c>
      <c r="D29" s="6">
        <f>x0+v0*B29+((g+alfa2*v0)/(alfa2^2))*((1-(alfa2*tau/2))*((1-alfa2*tau)^(B29/tau)-1)+alfa2*B29)</f>
        <v>28.218570467200816</v>
      </c>
      <c r="F29" s="3"/>
      <c r="G29" s="3"/>
      <c r="H29" s="3"/>
      <c r="I29" s="3"/>
      <c r="J29" s="3"/>
      <c r="K29" s="3"/>
      <c r="L29" s="3"/>
    </row>
    <row r="30" spans="2:12">
      <c r="B30" s="4">
        <f>B29+tau</f>
        <v>2.7000000000000011</v>
      </c>
      <c r="C30" s="5">
        <f>v0-((g*tau+alfa2*tau*v0)*((1-alfa2*tau)^(B30/tau)-1)/(alfa2*tau))</f>
        <v>-13.531210044846668</v>
      </c>
      <c r="D30" s="6">
        <f>x0+v0*B30+((g+alfa2*v0)/(alfa2^2))*((1-(alfa2*tau/2))*((1-alfa2*tau)^(B30/tau)-1)+alfa2*B30)</f>
        <v>26.875456239168763</v>
      </c>
      <c r="F30" s="3"/>
      <c r="G30" s="3"/>
      <c r="H30" s="3"/>
      <c r="I30" s="3"/>
      <c r="J30" s="3"/>
      <c r="K30" s="3"/>
      <c r="L30" s="3"/>
    </row>
    <row r="31" spans="2:12">
      <c r="B31" s="4">
        <f>B30+tau</f>
        <v>2.8000000000000012</v>
      </c>
      <c r="C31" s="5">
        <f>v0-((g*tau+alfa2*tau*v0)*((1-alfa2*tau)^(B31/tau)-1)/(alfa2*tau))</f>
        <v>-13.71933744215587</v>
      </c>
      <c r="D31" s="6">
        <f>x0+v0*B31+((g+alfa2*v0)/(alfa2^2))*((1-(alfa2*tau/2))*((1-alfa2*tau)^(B31/tau)-1)+alfa2*B31)</f>
        <v>25.512928864818637</v>
      </c>
      <c r="F31" s="3"/>
      <c r="G31" s="3"/>
      <c r="H31" s="3"/>
      <c r="I31" s="3"/>
      <c r="J31" s="3"/>
      <c r="K31" s="3"/>
      <c r="L31" s="3"/>
    </row>
    <row r="32" spans="2:12">
      <c r="B32" s="4">
        <f>B31+tau</f>
        <v>2.9000000000000012</v>
      </c>
      <c r="C32" s="5">
        <f>v0-((g*tau+alfa2*tau*v0)*((1-alfa2*tau)^(B32/tau)-1)/(alfa2*tau))</f>
        <v>-13.896177195626517</v>
      </c>
      <c r="D32" s="6">
        <f>x0+v0*B32+((g+alfa2*v0)/(alfa2^2))*((1-(alfa2*tau/2))*((1-alfa2*tau)^(B32/tau)-1)+alfa2*B32)</f>
        <v>24.132153132929517</v>
      </c>
      <c r="F32" s="3"/>
      <c r="G32" s="3"/>
      <c r="H32" s="3"/>
      <c r="I32" s="3"/>
      <c r="J32" s="3"/>
      <c r="K32" s="3"/>
      <c r="L32" s="3"/>
    </row>
    <row r="33" spans="2:12">
      <c r="B33" s="4">
        <f>B32+tau</f>
        <v>3.0000000000000013</v>
      </c>
      <c r="C33" s="5">
        <f>v0-((g*tau+alfa2*tau*v0)*((1-alfa2*tau)^(B33/tau)-1)/(alfa2*tau))</f>
        <v>-14.062406563888926</v>
      </c>
      <c r="D33" s="6">
        <f>x0+v0*B33+((g+alfa2*v0)/(alfa2^2))*((1-(alfa2*tau/2))*((1-alfa2*tau)^(B33/tau)-1)+alfa2*B33)</f>
        <v>22.73422394495374</v>
      </c>
      <c r="F33" s="3"/>
      <c r="G33" s="3"/>
      <c r="H33" s="3"/>
      <c r="I33" s="3"/>
      <c r="J33" s="3"/>
      <c r="K33" s="3"/>
      <c r="L33" s="3"/>
    </row>
    <row r="34" spans="2:12">
      <c r="B34" s="4">
        <f>B33+tau</f>
        <v>3.1000000000000014</v>
      </c>
      <c r="C34" s="5">
        <f>v0-((g*tau+alfa2*tau*v0)*((1-alfa2*tau)^(B34/tau)-1)/(alfa2*tau))</f>
        <v>-14.218662170055593</v>
      </c>
      <c r="D34" s="6">
        <f>x0+v0*B34+((g+alfa2*v0)/(alfa2^2))*((1-(alfa2*tau/2))*((1-alfa2*tau)^(B34/tau)-1)+alfa2*B34)</f>
        <v>21.320170508256517</v>
      </c>
      <c r="F34" s="3"/>
      <c r="G34" s="3"/>
      <c r="H34" s="3"/>
      <c r="I34" s="3"/>
      <c r="J34" s="3"/>
      <c r="K34" s="3"/>
      <c r="L34" s="3"/>
    </row>
    <row r="35" spans="2:12">
      <c r="B35" s="4">
        <f>B34+tau</f>
        <v>3.2000000000000015</v>
      </c>
      <c r="C35" s="5">
        <f>v0-((g*tau+alfa2*tau*v0)*((1-alfa2*tau)^(B35/tau)-1)/(alfa2*tau))</f>
        <v>-14.365542439852257</v>
      </c>
      <c r="D35" s="6">
        <f>x0+v0*B35+((g+alfa2*v0)/(alfa2^2))*((1-(alfa2*tau/2))*((1-alfa2*tau)^(B35/tau)-1)+alfa2*B35)</f>
        <v>19.890960277761128</v>
      </c>
      <c r="F35" s="3"/>
      <c r="G35" s="3"/>
      <c r="H35" s="3"/>
      <c r="I35" s="3"/>
      <c r="J35" s="3"/>
      <c r="K35" s="3"/>
      <c r="L35" s="3"/>
    </row>
    <row r="36" spans="2:12">
      <c r="B36" s="4">
        <f>B35+tau</f>
        <v>3.3000000000000016</v>
      </c>
      <c r="C36" s="5">
        <f>v0-((g*tau+alfa2*tau*v0)*((1-alfa2*tau)^(B36/tau)-1)/(alfa2*tau))</f>
        <v>-14.503609893461121</v>
      </c>
      <c r="D36" s="6">
        <f>x0+v0*B36+((g+alfa2*v0)/(alfa2^2))*((1-(alfa2*tau/2))*((1-alfa2*tau)^(B36/tau)-1)+alfa2*B36)</f>
        <v>18.447502661095452</v>
      </c>
      <c r="F36" s="3"/>
      <c r="G36" s="3"/>
      <c r="H36" s="3"/>
      <c r="I36" s="3"/>
      <c r="J36" s="3"/>
      <c r="K36" s="3"/>
      <c r="L36" s="3"/>
    </row>
    <row r="37" spans="2:12">
      <c r="B37" s="4">
        <f>B36+tau</f>
        <v>3.4000000000000017</v>
      </c>
      <c r="C37" s="5">
        <f>v0-((g*tau+alfa2*tau*v0)*((1-alfa2*tau)^(B37/tau)-1)/(alfa2*tau))</f>
        <v>-14.633393299853454</v>
      </c>
      <c r="D37" s="6">
        <f>x0+v0*B37+((g+alfa2*v0)/(alfa2^2))*((1-(alfa2*tau/2))*((1-alfa2*tau)^(B37/tau)-1)+alfa2*B37)</f>
        <v>16.990652501429715</v>
      </c>
      <c r="F37" s="3"/>
      <c r="G37" s="3"/>
      <c r="H37" s="3"/>
      <c r="I37" s="3"/>
      <c r="J37" s="3"/>
      <c r="K37" s="3"/>
      <c r="L37" s="3"/>
    </row>
    <row r="38" spans="2:12">
      <c r="B38" s="4">
        <f>B37+tau</f>
        <v>3.5000000000000018</v>
      </c>
      <c r="C38" s="5">
        <f>v0-((g*tau+alfa2*tau*v0)*((1-alfa2*tau)^(B38/tau)-1)/(alfa2*tau))</f>
        <v>-14.755389701862248</v>
      </c>
      <c r="D38" s="6">
        <f>x0+v0*B38+((g+alfa2*v0)/(alfa2^2))*((1-(alfa2*tau/2))*((1-alfa2*tau)^(B38/tau)-1)+alfa2*B38)</f>
        <v>15.521213351343938</v>
      </c>
      <c r="F38" s="3"/>
      <c r="G38" s="3"/>
      <c r="H38" s="3"/>
      <c r="I38" s="3"/>
      <c r="J38" s="3"/>
      <c r="K38" s="3"/>
      <c r="L38" s="3"/>
    </row>
    <row r="39" spans="2:12">
      <c r="B39" s="4">
        <f>B38+tau</f>
        <v>3.6000000000000019</v>
      </c>
      <c r="C39" s="5">
        <f>v0-((g*tau+alfa2*tau*v0)*((1-alfa2*tau)^(B39/tau)-1)/(alfa2*tau))</f>
        <v>-14.870066319750512</v>
      </c>
      <c r="D39" s="6">
        <f>x0+v0*B39+((g+alfa2*v0)/(alfa2^2))*((1-(alfa2*tau/2))*((1-alfa2*tau)^(B39/tau)-1)+alfa2*B39)</f>
        <v>14.039940550263296</v>
      </c>
      <c r="F39" s="3"/>
      <c r="G39" s="3"/>
      <c r="H39" s="3"/>
      <c r="I39" s="3"/>
      <c r="J39" s="3"/>
      <c r="K39" s="3"/>
      <c r="L39" s="3"/>
    </row>
    <row r="40" spans="2:12">
      <c r="B40" s="4">
        <f>B39+tau</f>
        <v>3.700000000000002</v>
      </c>
      <c r="C40" s="5">
        <f>v0-((g*tau+alfa2*tau*v0)*((1-alfa2*tau)^(B40/tau)-1)/(alfa2*tau))</f>
        <v>-14.977862340565482</v>
      </c>
      <c r="D40" s="6">
        <f>x0+v0*B40+((g+alfa2*v0)/(alfa2^2))*((1-(alfa2*tau/2))*((1-alfa2*tau)^(B40/tau)-1)+alfa2*B40)</f>
        <v>12.547544117247497</v>
      </c>
      <c r="F40" s="3"/>
      <c r="G40" s="3"/>
      <c r="H40" s="3"/>
      <c r="I40" s="3"/>
      <c r="J40" s="3"/>
      <c r="K40" s="3"/>
      <c r="L40" s="3"/>
    </row>
    <row r="41" spans="2:12">
      <c r="B41" s="4">
        <f>B40+tau</f>
        <v>3.800000000000002</v>
      </c>
      <c r="C41" s="5">
        <f>v0-((g*tau+alfa2*tau*v0)*((1-alfa2*tau)^(B41/tau)-1)/(alfa2*tau))</f>
        <v>-15.079190600131554</v>
      </c>
      <c r="D41" s="6">
        <f>x0+v0*B41+((g+alfa2*v0)/(alfa2^2))*((1-(alfa2*tau/2))*((1-alfa2*tau)^(B41/tau)-1)+alfa2*B41)</f>
        <v>11.044691470212648</v>
      </c>
      <c r="F41" s="3"/>
      <c r="G41" s="3"/>
      <c r="H41" s="3"/>
      <c r="I41" s="3"/>
      <c r="J41" s="3"/>
      <c r="K41" s="3"/>
      <c r="L41" s="3"/>
    </row>
    <row r="42" spans="2:12">
      <c r="B42" s="4">
        <f>B41+tau</f>
        <v>3.9000000000000021</v>
      </c>
      <c r="C42" s="5">
        <f>v0-((g*tau+alfa2*tau*v0)*((1-alfa2*tau)^(B42/tau)-1)/(alfa2*tau))</f>
        <v>-15.17443916412366</v>
      </c>
      <c r="D42" s="6">
        <f>x0+v0*B42+((g+alfa2*v0)/(alfa2^2))*((1-(alfa2*tau/2))*((1-alfa2*tau)^(B42/tau)-1)+alfa2*B42)</f>
        <v>9.5320099819998845</v>
      </c>
      <c r="F42" s="3"/>
      <c r="G42" s="3"/>
      <c r="H42" s="3"/>
      <c r="I42" s="3"/>
      <c r="J42" s="3"/>
      <c r="K42" s="3"/>
      <c r="L42" s="3"/>
    </row>
    <row r="43" spans="2:12">
      <c r="B43" s="7">
        <f>B42+tau</f>
        <v>4.0000000000000018</v>
      </c>
      <c r="C43" s="8">
        <f>v0-((g*tau+alfa2*tau*v0)*((1-alfa2*tau)^(B43/tau)-1)/(alfa2*tau))</f>
        <v>-15.263972814276242</v>
      </c>
      <c r="D43" s="9">
        <f>x0+v0*B43+((g+alfa2*v0)/(alfa2^2))*((1-(alfa2*tau/2))*((1-alfa2*tau)^(B43/tau)-1)+alfa2*B43)</f>
        <v>8.0100893830798938</v>
      </c>
      <c r="F43" s="3"/>
      <c r="G43" s="3"/>
      <c r="H43" s="3"/>
      <c r="I43" s="3"/>
      <c r="J43" s="3"/>
      <c r="K43" s="3"/>
      <c r="L43" s="3"/>
    </row>
    <row r="44" spans="2:12">
      <c r="B44" s="2">
        <f>B43+tau</f>
        <v>4.1000000000000014</v>
      </c>
      <c r="C44" s="2">
        <f>v0-((g*tau+alfa2*tau*v0)*((1-alfa2*tau)^(B44/tau)-1)/(alfa2*tau))</f>
        <v>-15.348134445419667</v>
      </c>
      <c r="D44" s="2">
        <f>x0+v0*B44+((g+alfa2*v0)/(alfa2^2))*((1-(alfa2*tau/2))*((1-alfa2*tau)^(B44/tau)-1)+alfa2*B44)</f>
        <v>6.4794840200951</v>
      </c>
      <c r="F44" s="3"/>
      <c r="G44" s="3"/>
      <c r="H44" s="3"/>
      <c r="I44" s="3"/>
      <c r="J44" s="3"/>
      <c r="K44" s="3"/>
      <c r="L44" s="3"/>
    </row>
    <row r="45" spans="2:12">
      <c r="B45" s="2">
        <f>B44+tau</f>
        <v>4.2000000000000011</v>
      </c>
      <c r="C45" s="2">
        <f>v0-((g*tau+alfa2*tau*v0)*((1-alfa2*tau)^(B45/tau)-1)/(alfa2*tau))</f>
        <v>-15.427246378694486</v>
      </c>
      <c r="D45" s="2">
        <f>x0+v0*B45+((g+alfa2*v0)/(alfa2^2))*((1-(alfa2*tau/2))*((1-alfa2*tau)^(B45/tau)-1)+alfa2*B45)</f>
        <v>4.940714978889396</v>
      </c>
    </row>
    <row r="46" spans="2:12">
      <c r="B46" s="2">
        <f>B45+tau</f>
        <v>4.3000000000000007</v>
      </c>
      <c r="C46" s="2">
        <f>v0-((g*tau+alfa2*tau*v0)*((1-alfa2*tau)^(B46/tau)-1)/(alfa2*tau))</f>
        <v>-15.501611595972816</v>
      </c>
      <c r="D46" s="2">
        <f>x0+v0*B46+((g+alfa2*v0)/(alfa2^2))*((1-(alfa2*tau/2))*((1-alfa2*tau)^(B46/tau)-1)+alfa2*B46)</f>
        <v>3.3942720801560355</v>
      </c>
    </row>
    <row r="47" spans="2:12">
      <c r="B47" s="2">
        <f>B46+tau</f>
        <v>4.4000000000000004</v>
      </c>
      <c r="C47" s="2">
        <f>v0-((g*tau+alfa2*tau*v0)*((1-alfa2*tau)^(B47/tau)-1)/(alfa2*tau))</f>
        <v>-15.571514900214446</v>
      </c>
      <c r="D47" s="2">
        <f>x0+v0*B47+((g+alfa2*v0)/(alfa2^2))*((1-(alfa2*tau/2))*((1-alfa2*tau)^(B47/tau)-1)+alfa2*B47)</f>
        <v>1.8406157553466826</v>
      </c>
    </row>
    <row r="48" spans="2:12">
      <c r="B48" s="2">
        <f>B47+tau</f>
        <v>4.5</v>
      </c>
      <c r="C48" s="2">
        <f>v0-((g*tau+alfa2*tau*v0)*((1-alfa2*tau)^(B48/tau)-1)/(alfa2*tau))</f>
        <v>-15.637224006201578</v>
      </c>
      <c r="D48" s="2">
        <f>x0+v0*B48+((g+alfa2*v0)/(alfa2^2))*((1-(alfa2*tau/2))*((1-alfa2*tau)^(B48/tau)-1)+alfa2*B48)</f>
        <v>0.28017881002588751</v>
      </c>
    </row>
    <row r="49" spans="2:4">
      <c r="B49" s="2">
        <f>B48+tau</f>
        <v>4.5999999999999996</v>
      </c>
      <c r="C49" s="2">
        <f>v0-((g*tau+alfa2*tau*v0)*((1-alfa2*tau)^(B49/tau)-1)/(alfa2*tau))</f>
        <v>-15.698990565829485</v>
      </c>
      <c r="D49" s="2">
        <f>x0+v0*B49+((g+alfa2*v0)/(alfa2^2))*((1-(alfa2*tau/2))*((1-alfa2*tau)^(B49/tau)-1)+alfa2*B49)</f>
        <v>-1.2866319185756652</v>
      </c>
    </row>
    <row r="50" spans="2:4">
      <c r="B50" s="2">
        <f>B49+tau</f>
        <v>4.6999999999999993</v>
      </c>
      <c r="C50" s="2">
        <f>v0-((g*tau+alfa2*tau*v0)*((1-alfa2*tau)^(B50/tau)-1)/(alfa2*tau))</f>
        <v>-15.757051131879717</v>
      </c>
      <c r="D50" s="2">
        <f>x0+v0*B50+((g+alfa2*v0)/(alfa2^2))*((1-(alfa2*tau/2))*((1-alfa2*tau)^(B50/tau)-1)+alfa2*B50)</f>
        <v>-2.8594340034611108</v>
      </c>
    </row>
    <row r="51" spans="2:4">
      <c r="B51" s="2">
        <f>B50+tau</f>
        <v>4.7999999999999989</v>
      </c>
      <c r="C51" s="2">
        <f>v0-((g*tau+alfa2*tau*v0)*((1-alfa2*tau)^(B51/tau)-1)/(alfa2*tau))</f>
        <v>-15.811628063966934</v>
      </c>
      <c r="D51" s="2">
        <f>x0+v0*B51+((g+alfa2*v0)/(alfa2^2))*((1-(alfa2*tau/2))*((1-alfa2*tau)^(B51/tau)-1)+alfa2*B51)</f>
        <v>-4.4378679632534457</v>
      </c>
    </row>
    <row r="52" spans="2:4">
      <c r="B52" s="2">
        <f>B51+tau</f>
        <v>4.8999999999999986</v>
      </c>
      <c r="C52" s="2">
        <f>v0-((g*tau+alfa2*tau*v0)*((1-alfa2*tau)^(B52/tau)-1)/(alfa2*tau))</f>
        <v>-15.862930380128917</v>
      </c>
      <c r="D52" s="2">
        <f>x0+v0*B52+((g+alfa2*v0)/(alfa2^2))*((1-(alfa2*tau/2))*((1-alfa2*tau)^(B52/tau)-1)+alfa2*B52)</f>
        <v>-6.0215958854582254</v>
      </c>
    </row>
    <row r="53" spans="2:4">
      <c r="B53" s="2">
        <f>B52+tau</f>
        <v>4.9999999999999982</v>
      </c>
      <c r="C53" s="2">
        <f>v0-((g*tau+alfa2*tau*v0)*((1-alfa2*tau)^(B53/tau)-1)/(alfa2*tau))</f>
        <v>-15.911154557321183</v>
      </c>
      <c r="D53" s="2">
        <f>x0+v0*B53+((g+alfa2*v0)/(alfa2^2))*((1-(alfa2*tau/2))*((1-alfa2*tau)^(B53/tau)-1)+alfa2*B53)</f>
        <v>-7.6103001323307211</v>
      </c>
    </row>
    <row r="54" spans="2:4">
      <c r="B54" s="2">
        <f>B53+tau</f>
        <v>5.0999999999999979</v>
      </c>
      <c r="C54" s="2">
        <f>v0-((g*tau+alfa2*tau*v0)*((1-alfa2*tau)^(B54/tau)-1)/(alfa2*tau))</f>
        <v>-15.956485283881911</v>
      </c>
      <c r="D54" s="2">
        <f>x0+v0*B54+((g+alfa2*v0)/(alfa2^2))*((1-(alfa2*tau/2))*((1-alfa2*tau)^(B54/tau)-1)+alfa2*B54)</f>
        <v>-9.2036821243908804</v>
      </c>
    </row>
    <row r="55" spans="2:4">
      <c r="B55" s="2">
        <f>B54+tau</f>
        <v>5.1999999999999975</v>
      </c>
      <c r="C55" s="2">
        <f>v0-((g*tau+alfa2*tau*v0)*((1-alfa2*tau)^(B55/tau)-1)/(alfa2*tau))</f>
        <v>-15.999096166848997</v>
      </c>
      <c r="D55" s="2">
        <f>x0+v0*B55+((g+alfa2*v0)/(alfa2^2))*((1-(alfa2*tau/2))*((1-alfa2*tau)^(B55/tau)-1)+alfa2*B55)</f>
        <v>-10.801461196927413</v>
      </c>
    </row>
    <row r="56" spans="2:4">
      <c r="B56" s="2">
        <f>B55+tau</f>
        <v>5.2999999999999972</v>
      </c>
      <c r="C56" s="2">
        <f>v0-((g*tau+alfa2*tau*v0)*((1-alfa2*tau)^(B56/tau)-1)/(alfa2*tau))</f>
        <v>-16.039150396838057</v>
      </c>
      <c r="D56" s="2">
        <f>x0+v0*B56+((g+alfa2*v0)/(alfa2^2))*((1-(alfa2*tau/2))*((1-alfa2*tau)^(B56/tau)-1)+alfa2*B56)</f>
        <v>-12.403373525111768</v>
      </c>
    </row>
    <row r="57" spans="2:4">
      <c r="B57" s="2">
        <f>B56+tau</f>
        <v>5.3999999999999968</v>
      </c>
      <c r="C57" s="2">
        <f>v0-((g*tau+alfa2*tau*v0)*((1-alfa2*tau)^(B57/tau)-1)/(alfa2*tau))</f>
        <v>-16.076801373027774</v>
      </c>
      <c r="D57" s="2">
        <f>x0+v0*B57+((g+alfa2*v0)/(alfa2^2))*((1-(alfa2*tau/2))*((1-alfa2*tau)^(B57/tau)-1)+alfa2*B57)</f>
        <v>-14.009171113605049</v>
      </c>
    </row>
    <row r="58" spans="2:4">
      <c r="B58" s="2">
        <f>B57+tau</f>
        <v>5.4999999999999964</v>
      </c>
      <c r="C58" s="2">
        <f>v0-((g*tau+alfa2*tau*v0)*((1-alfa2*tau)^(B58/tau)-1)/(alfa2*tau))</f>
        <v>-16.112193290646108</v>
      </c>
      <c r="D58" s="2">
        <f>x0+v0*B58+((g+alfa2*v0)/(alfa2^2))*((1-(alfa2*tau/2))*((1-alfa2*tau)^(B58/tau)-1)+alfa2*B58)</f>
        <v>-15.61862084678873</v>
      </c>
    </row>
    <row r="59" spans="2:4">
      <c r="B59" s="2">
        <f>B58+tau</f>
        <v>5.5999999999999961</v>
      </c>
      <c r="C59" s="2">
        <f>v0-((g*tau+alfa2*tau*v0)*((1-alfa2*tau)^(B59/tau)-1)/(alfa2*tau))</f>
        <v>-16.145461693207341</v>
      </c>
      <c r="D59" s="2">
        <f>x0+v0*B59+((g+alfa2*v0)/(alfa2^2))*((1-(alfa2*tau/2))*((1-alfa2*tau)^(B59/tau)-1)+alfa2*B59)</f>
        <v>-17.231503595981408</v>
      </c>
    </row>
    <row r="60" spans="2:4">
      <c r="B60" s="2">
        <f>B59+tau</f>
        <v>5.6999999999999957</v>
      </c>
      <c r="C60" s="2">
        <f>v0-((g*tau+alfa2*tau*v0)*((1-alfa2*tau)^(B60/tau)-1)/(alfa2*tau))</f>
        <v>-16.176733991614899</v>
      </c>
      <c r="D60" s="2">
        <f>x0+v0*B60+((g+alfa2*v0)/(alfa2^2))*((1-(alfa2*tau/2))*((1-alfa2*tau)^(B60/tau)-1)+alfa2*B60)</f>
        <v>-18.847613380222512</v>
      </c>
    </row>
    <row r="61" spans="2:4">
      <c r="B61" s="2">
        <f>B60+tau</f>
        <v>5.7999999999999954</v>
      </c>
      <c r="C61" s="2">
        <f>v0-((g*tau+alfa2*tau*v0)*((1-alfa2*tau)^(B61/tau)-1)/(alfa2*tau))</f>
        <v>-16.206129952118005</v>
      </c>
      <c r="D61" s="2">
        <f>x0+v0*B61+((g+alfa2*v0)/(alfa2^2))*((1-(alfa2*tau/2))*((1-alfa2*tau)^(B61/tau)-1)+alfa2*B61)</f>
        <v>-20.466756577409157</v>
      </c>
    </row>
    <row r="62" spans="2:4">
      <c r="B62" s="2">
        <f>B61+tau</f>
        <v>5.899999999999995</v>
      </c>
      <c r="C62" s="2">
        <f>v0-((g*tau+alfa2*tau*v0)*((1-alfa2*tau)^(B62/tau)-1)/(alfa2*tau))</f>
        <v>-16.233762154990927</v>
      </c>
      <c r="D62" s="2">
        <f>x0+v0*B62+((g+alfa2*v0)/(alfa2^2))*((1-(alfa2*tau/2))*((1-alfa2*tau)^(B62/tau)-1)+alfa2*B62)</f>
        <v>-22.088751182764597</v>
      </c>
    </row>
    <row r="63" spans="2:4">
      <c r="B63" s="2">
        <f>B62+tau</f>
        <v>5.9999999999999947</v>
      </c>
      <c r="C63" s="2">
        <f>v0-((g*tau+alfa2*tau*v0)*((1-alfa2*tau)^(B63/tau)-1)/(alfa2*tau))</f>
        <v>-16.259736425691472</v>
      </c>
      <c r="D63" s="2">
        <f>x0+v0*B63+((g+alfa2*v0)/(alfa2^2))*((1-(alfa2*tau/2))*((1-alfa2*tau)^(B63/tau)-1)+alfa2*B63)</f>
        <v>-23.713426111798697</v>
      </c>
    </row>
    <row r="64" spans="2:4">
      <c r="B64" s="2">
        <f>B63+tau</f>
        <v>6.0999999999999943</v>
      </c>
      <c r="C64" s="2">
        <f>v0-((g*tau+alfa2*tau*v0)*((1-alfa2*tau)^(B64/tau)-1)/(alfa2*tau))</f>
        <v>-16.284152240149982</v>
      </c>
      <c r="D64" s="2">
        <f>x0+v0*B64+((g+alfa2*v0)/(alfa2^2))*((1-(alfa2*tau/2))*((1-alfa2*tau)^(B64/tau)-1)+alfa2*B64)</f>
        <v>-25.340620545090772</v>
      </c>
    </row>
    <row r="65" spans="2:4">
      <c r="B65" s="2">
        <f>B64+tau</f>
        <v>6.199999999999994</v>
      </c>
      <c r="C65" s="2">
        <f>v0-((g*tau+alfa2*tau*v0)*((1-alfa2*tau)^(B65/tau)-1)/(alfa2*tau))</f>
        <v>-16.307103105740982</v>
      </c>
      <c r="D65" s="2">
        <f>x0+v0*B65+((g+alfa2*v0)/(alfa2^2))*((1-(alfa2*tau/2))*((1-alfa2*tau)^(B65/tau)-1)+alfa2*B65)</f>
        <v>-26.970183312385302</v>
      </c>
    </row>
    <row r="66" spans="2:4">
      <c r="B66" s="2">
        <f>B65+tau</f>
        <v>6.2999999999999936</v>
      </c>
      <c r="C66" s="2">
        <f>v0-((g*tau+alfa2*tau*v0)*((1-alfa2*tau)^(B66/tau)-1)/(alfa2*tau))</f>
        <v>-16.328676919396525</v>
      </c>
      <c r="D66" s="2">
        <f>x0+v0*B66+((g+alfa2*v0)/(alfa2^2))*((1-(alfa2*tau/2))*((1-alfa2*tau)^(B66/tau)-1)+alfa2*B66)</f>
        <v>-28.601972313642179</v>
      </c>
    </row>
    <row r="67" spans="2:4">
      <c r="B67" s="2">
        <f>B66+tau</f>
        <v>6.3999999999999932</v>
      </c>
      <c r="C67" s="2">
        <f>v0-((g*tau+alfa2*tau*v0)*((1-alfa2*tau)^(B67/tau)-1)/(alfa2*tau))</f>
        <v>-16.348956304232733</v>
      </c>
      <c r="D67" s="2">
        <f>x0+v0*B67+((g+alfa2*v0)/(alfa2^2))*((1-(alfa2*tau/2))*((1-alfa2*tau)^(B67/tau)-1)+alfa2*B67)</f>
        <v>-30.235853974823641</v>
      </c>
    </row>
    <row r="68" spans="2:4">
      <c r="B68" s="2">
        <f>B67+tau</f>
        <v>6.4999999999999929</v>
      </c>
      <c r="C68" s="2">
        <f>v0-((g*tau+alfa2*tau*v0)*((1-alfa2*tau)^(B68/tau)-1)/(alfa2*tau))</f>
        <v>-16.36801892597877</v>
      </c>
      <c r="D68" s="2">
        <f>x0+v0*B68+((g+alfa2*v0)/(alfa2^2))*((1-(alfa2*tau/2))*((1-alfa2*tau)^(B68/tau)-1)+alfa2*B68)</f>
        <v>-31.8717027363342</v>
      </c>
    </row>
    <row r="69" spans="2:4">
      <c r="B69" s="2">
        <f>B68+tau</f>
        <v>6.5999999999999925</v>
      </c>
      <c r="C69" s="2">
        <f>v0-((g*tau+alfa2*tau*v0)*((1-alfa2*tau)^(B69/tau)-1)/(alfa2*tau))</f>
        <v>-16.385937790420041</v>
      </c>
      <c r="D69" s="2">
        <f>x0+v0*B69+((g+alfa2*v0)/(alfa2^2))*((1-(alfa2*tau/2))*((1-alfa2*tau)^(B69/tau)-1)+alfa2*B69)</f>
        <v>-33.509400572154149</v>
      </c>
    </row>
    <row r="70" spans="2:4">
      <c r="B70" s="2">
        <f>B69+tau</f>
        <v>6.6999999999999922</v>
      </c>
      <c r="C70" s="2">
        <f>v0-((g*tau+alfa2*tau*v0)*((1-alfa2*tau)^(B70/tau)-1)/(alfa2*tau))</f>
        <v>-16.402781522994839</v>
      </c>
      <c r="D70" s="2">
        <f>x0+v0*B70+((g+alfa2*v0)/(alfa2^2))*((1-(alfa2*tau/2))*((1-alfa2*tau)^(B70/tau)-1)+alfa2*B70)</f>
        <v>-35.148836537824877</v>
      </c>
    </row>
    <row r="71" spans="2:4">
      <c r="B71" s="2">
        <f>B70+tau</f>
        <v>6.7999999999999918</v>
      </c>
      <c r="C71" s="2">
        <f>v0-((g*tau+alfa2*tau*v0)*((1-alfa2*tau)^(B71/tau)-1)/(alfa2*tau))</f>
        <v>-16.418614631615149</v>
      </c>
      <c r="D71" s="2">
        <f>x0+v0*B71+((g+alfa2*v0)/(alfa2^2))*((1-(alfa2*tau/2))*((1-alfa2*tau)^(B71/tau)-1)+alfa2*B71)</f>
        <v>-36.789906345555366</v>
      </c>
    </row>
    <row r="72" spans="2:4">
      <c r="B72" s="2">
        <f>B71+tau</f>
        <v>6.8999999999999915</v>
      </c>
      <c r="C72" s="2">
        <f>v0-((g*tau+alfa2*tau*v0)*((1-alfa2*tau)^(B72/tau)-1)/(alfa2*tau))</f>
        <v>-16.433497753718243</v>
      </c>
      <c r="D72" s="2">
        <f>x0+v0*B72+((g+alfa2*v0)/(alfa2^2))*((1-(alfa2*tau/2))*((1-alfa2*tau)^(B72/tau)-1)+alfa2*B72)</f>
        <v>-38.432511964822027</v>
      </c>
    </row>
    <row r="73" spans="2:4">
      <c r="B73" s="2">
        <f>B72+tau</f>
        <v>6.9999999999999911</v>
      </c>
      <c r="C73" s="2">
        <f>v0-((g*tau+alfa2*tau*v0)*((1-alfa2*tau)^(B73/tau)-1)/(alfa2*tau))</f>
        <v>-16.447487888495147</v>
      </c>
      <c r="D73" s="2">
        <f>x0+v0*B73+((g+alfa2*v0)/(alfa2^2))*((1-(alfa2*tau/2))*((1-alfa2*tau)^(B73/tau)-1)+alfa2*B73)</f>
        <v>-40.076561246932698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selection activeCell="V9" sqref="V9"/>
    </sheetView>
  </sheetViews>
  <sheetFormatPr defaultRowHeight="15"/>
  <cols>
    <col min="1" max="1" width="4.140625" style="3" customWidth="1"/>
    <col min="5" max="5" width="9.140625" style="3"/>
    <col min="12" max="12" width="4.5703125" style="3" customWidth="1"/>
  </cols>
  <sheetData>
    <row r="1" spans="2:11">
      <c r="B1" s="3"/>
      <c r="C1" s="3"/>
      <c r="D1" s="3"/>
      <c r="F1" s="3"/>
      <c r="G1" s="3"/>
      <c r="H1" s="3"/>
      <c r="I1" s="3"/>
      <c r="J1" s="3"/>
      <c r="K1" s="3"/>
    </row>
    <row r="2" spans="2:11">
      <c r="B2" s="10" t="s">
        <v>0</v>
      </c>
      <c r="C2" s="10" t="s">
        <v>13</v>
      </c>
      <c r="D2" s="10" t="s">
        <v>14</v>
      </c>
      <c r="F2" s="11" t="s">
        <v>1</v>
      </c>
      <c r="G2" s="12">
        <v>0.1</v>
      </c>
      <c r="H2" s="13" t="s">
        <v>5</v>
      </c>
      <c r="I2" s="12">
        <v>0.4</v>
      </c>
      <c r="J2" s="12"/>
      <c r="K2" s="14"/>
    </row>
    <row r="3" spans="2:11">
      <c r="B3" s="4">
        <v>0</v>
      </c>
      <c r="C3" s="5">
        <f>v0</f>
        <v>0</v>
      </c>
      <c r="D3" s="6">
        <f>x0</f>
        <v>50</v>
      </c>
      <c r="F3" s="15" t="s">
        <v>3</v>
      </c>
      <c r="G3" s="16">
        <v>0</v>
      </c>
      <c r="H3" s="17" t="s">
        <v>6</v>
      </c>
      <c r="I3" s="16">
        <v>-10</v>
      </c>
      <c r="J3" s="16"/>
      <c r="K3" s="18"/>
    </row>
    <row r="4" spans="2:11">
      <c r="B4" s="4">
        <f>B3+tau</f>
        <v>0.1</v>
      </c>
      <c r="C4" s="5">
        <f>v0-((g*tau+alfa3*tau*v0)*((1-alfa3*tau)^(B4/tau)-1)/(alfa3*tau))</f>
        <v>-1</v>
      </c>
      <c r="D4" s="6">
        <f>x0+v0*B4+((g+alfa3*v0)/(alfa3^2))*((1-(alfa3*tau/2))*((1-alfa3*tau)^(B4/tau)-1)+alfa3*B4)</f>
        <v>49.95</v>
      </c>
      <c r="F4" s="19" t="s">
        <v>4</v>
      </c>
      <c r="G4" s="20">
        <v>50</v>
      </c>
      <c r="H4" s="21" t="s">
        <v>12</v>
      </c>
      <c r="I4" s="20">
        <v>1.25</v>
      </c>
      <c r="J4" s="20"/>
      <c r="K4" s="22"/>
    </row>
    <row r="5" spans="2:11">
      <c r="B5" s="4">
        <f>B4+tau</f>
        <v>0.2</v>
      </c>
      <c r="C5" s="5">
        <f>v0-((g*tau+alfa3*tau*v0)*((1-alfa3*tau)^(B5/tau)-1)/(alfa3*tau))</f>
        <v>-1.875</v>
      </c>
      <c r="D5" s="6">
        <f>x0+v0*B5+((g+alfa3*v0)/(alfa3^2))*((1-(alfa3*tau/2))*((1-alfa3*tau)^(B5/tau)-1)+alfa3*B5)</f>
        <v>49.806249999999999</v>
      </c>
      <c r="F5" s="3"/>
      <c r="G5" s="3"/>
      <c r="H5" s="3"/>
      <c r="I5" s="3"/>
      <c r="J5" s="3"/>
      <c r="K5" s="1"/>
    </row>
    <row r="6" spans="2:11">
      <c r="B6" s="4">
        <f>B5+tau</f>
        <v>0.30000000000000004</v>
      </c>
      <c r="C6" s="5">
        <f>v0-((g*tau+alfa3*tau*v0)*((1-alfa3*tau)^(B6/tau)-1)/(alfa3*tau))</f>
        <v>-2.640625</v>
      </c>
      <c r="D6" s="6">
        <f>x0+v0*B6+((g+alfa3*v0)/(alfa3^2))*((1-(alfa3*tau/2))*((1-alfa3*tau)^(B6/tau)-1)+alfa3*B6)</f>
        <v>49.580468750000001</v>
      </c>
      <c r="F6" s="3"/>
      <c r="G6" s="3"/>
      <c r="H6" s="3"/>
      <c r="I6" s="3"/>
      <c r="J6" s="3"/>
      <c r="K6" s="3"/>
    </row>
    <row r="7" spans="2:11">
      <c r="B7" s="4">
        <f>B6+tau</f>
        <v>0.4</v>
      </c>
      <c r="C7" s="5">
        <f>v0-((g*tau+alfa3*tau*v0)*((1-alfa3*tau)^(B7/tau)-1)/(alfa3*tau))</f>
        <v>-3.310546875</v>
      </c>
      <c r="D7" s="6">
        <f>x0+v0*B7+((g+alfa3*v0)/(alfa3^2))*((1-(alfa3*tau/2))*((1-alfa3*tau)^(B7/tau)-1)+alfa3*B7)</f>
        <v>49.282910156249997</v>
      </c>
      <c r="F7" s="3"/>
      <c r="G7" s="3"/>
      <c r="H7" s="3"/>
      <c r="I7" s="3"/>
      <c r="J7" s="3"/>
      <c r="K7" s="3"/>
    </row>
    <row r="8" spans="2:11">
      <c r="B8" s="4">
        <f>B7+tau</f>
        <v>0.5</v>
      </c>
      <c r="C8" s="5">
        <f>v0-((g*tau+alfa3*tau*v0)*((1-alfa3*tau)^(B8/tau)-1)/(alfa3*tau))</f>
        <v>-3.896728515625</v>
      </c>
      <c r="D8" s="6">
        <f>x0+v0*B8+((g+alfa3*v0)/(alfa3^2))*((1-(alfa3*tau/2))*((1-alfa3*tau)^(B8/tau)-1)+alfa3*B8)</f>
        <v>48.92254638671875</v>
      </c>
      <c r="F8" s="3"/>
      <c r="G8" s="3"/>
      <c r="H8" s="3"/>
      <c r="I8" s="3"/>
      <c r="J8" s="3"/>
      <c r="K8" s="3"/>
    </row>
    <row r="9" spans="2:11">
      <c r="B9" s="4">
        <f>B8+tau</f>
        <v>0.6</v>
      </c>
      <c r="C9" s="5">
        <f>v0-((g*tau+alfa3*tau*v0)*((1-alfa3*tau)^(B9/tau)-1)/(alfa3*tau))</f>
        <v>-4.409637451171875</v>
      </c>
      <c r="D9" s="6">
        <f>x0+v0*B9+((g+alfa3*v0)/(alfa3^2))*((1-(alfa3*tau/2))*((1-alfa3*tau)^(B9/tau)-1)+alfa3*B9)</f>
        <v>48.507228088378909</v>
      </c>
      <c r="F9" s="3"/>
      <c r="G9" s="3"/>
      <c r="H9" s="3"/>
      <c r="I9" s="3"/>
      <c r="J9" s="3"/>
      <c r="K9" s="3"/>
    </row>
    <row r="10" spans="2:11">
      <c r="B10" s="4">
        <f>B9+tau</f>
        <v>0.7</v>
      </c>
      <c r="C10" s="5">
        <f>v0-((g*tau+alfa3*tau*v0)*((1-alfa3*tau)^(B10/tau)-1)/(alfa3*tau))</f>
        <v>-4.8584327697753906</v>
      </c>
      <c r="D10" s="6">
        <f>x0+v0*B10+((g+alfa3*v0)/(alfa3^2))*((1-(alfa3*tau/2))*((1-alfa3*tau)^(B10/tau)-1)+alfa3*B10)</f>
        <v>48.043824577331542</v>
      </c>
      <c r="F10" s="3"/>
      <c r="G10" s="3"/>
      <c r="H10" s="3"/>
      <c r="I10" s="3"/>
      <c r="J10" s="3"/>
      <c r="K10" s="3"/>
    </row>
    <row r="11" spans="2:11">
      <c r="B11" s="4">
        <f>B10+tau</f>
        <v>0.79999999999999993</v>
      </c>
      <c r="C11" s="5">
        <f>v0-((g*tau+alfa3*tau*v0)*((1-alfa3*tau)^(B11/tau)-1)/(alfa3*tau))</f>
        <v>-5.2511286735534668</v>
      </c>
      <c r="D11" s="6">
        <f>x0+v0*B11+((g+alfa3*v0)/(alfa3^2))*((1-(alfa3*tau/2))*((1-alfa3*tau)^(B11/tau)-1)+alfa3*B11)</f>
        <v>47.538346505165102</v>
      </c>
      <c r="F11" s="3"/>
      <c r="G11" s="3"/>
      <c r="H11" s="3"/>
      <c r="I11" s="3"/>
      <c r="J11" s="3"/>
      <c r="K11" s="3"/>
    </row>
    <row r="12" spans="2:11">
      <c r="B12" s="4">
        <f>B11+tau</f>
        <v>0.89999999999999991</v>
      </c>
      <c r="C12" s="5">
        <f>v0-((g*tau+alfa3*tau*v0)*((1-alfa3*tau)^(B12/tau)-1)/(alfa3*tau))</f>
        <v>-5.5947375893592826</v>
      </c>
      <c r="D12" s="6">
        <f>x0+v0*B12+((g+alfa3*v0)/(alfa3^2))*((1-(alfa3*tau/2))*((1-alfa3*tau)^(B12/tau)-1)+alfa3*B12)</f>
        <v>46.99605319201946</v>
      </c>
      <c r="F12" s="3"/>
      <c r="G12" s="3"/>
      <c r="H12" s="3"/>
      <c r="I12" s="3"/>
      <c r="J12" s="3"/>
      <c r="K12" s="3"/>
    </row>
    <row r="13" spans="2:11">
      <c r="B13" s="4">
        <f>B12+tau</f>
        <v>0.99999999999999989</v>
      </c>
      <c r="C13" s="5">
        <f>v0-((g*tau+alfa3*tau*v0)*((1-alfa3*tau)^(B13/tau)-1)/(alfa3*tau))</f>
        <v>-5.895395390689373</v>
      </c>
      <c r="D13" s="6">
        <f>x0+v0*B13+((g+alfa3*v0)/(alfa3^2))*((1-(alfa3*tau/2))*((1-alfa3*tau)^(B13/tau)-1)+alfa3*B13)</f>
        <v>46.42154654301703</v>
      </c>
      <c r="F13" s="3"/>
      <c r="G13" s="3"/>
      <c r="H13" s="3"/>
      <c r="I13" s="3"/>
      <c r="J13" s="3"/>
      <c r="K13" s="3"/>
    </row>
    <row r="14" spans="2:11">
      <c r="B14" s="4">
        <f>B13+tau</f>
        <v>1.0999999999999999</v>
      </c>
      <c r="C14" s="5">
        <f>v0-((g*tau+alfa3*tau*v0)*((1-alfa3*tau)^(B14/tau)-1)/(alfa3*tau))</f>
        <v>-6.1584709668532014</v>
      </c>
      <c r="D14" s="6">
        <f>x0+v0*B14+((g+alfa3*v0)/(alfa3^2))*((1-(alfa3*tau/2))*((1-alfa3*tau)^(B14/tau)-1)+alfa3*B14)</f>
        <v>45.818853225139904</v>
      </c>
      <c r="F14" s="3"/>
      <c r="G14" s="3"/>
      <c r="H14" s="3"/>
      <c r="I14" s="3"/>
      <c r="J14" s="3"/>
      <c r="K14" s="3"/>
    </row>
    <row r="15" spans="2:11">
      <c r="B15" s="4">
        <f>B14+tau</f>
        <v>1.2</v>
      </c>
      <c r="C15" s="5">
        <f>v0-((g*tau+alfa3*tau*v0)*((1-alfa3*tau)^(B15/tau)-1)/(alfa3*tau))</f>
        <v>-6.3886620959965512</v>
      </c>
      <c r="D15" s="6">
        <f>x0+v0*B15+((g+alfa3*v0)/(alfa3^2))*((1-(alfa3*tau/2))*((1-alfa3*tau)^(B15/tau)-1)+alfa3*B15)</f>
        <v>45.191496571997412</v>
      </c>
      <c r="F15" s="3"/>
      <c r="G15" s="3"/>
      <c r="H15" s="3"/>
      <c r="I15" s="3"/>
      <c r="J15" s="3"/>
      <c r="K15" s="3"/>
    </row>
    <row r="16" spans="2:11">
      <c r="B16" s="4">
        <f>B15+tau</f>
        <v>1.3</v>
      </c>
      <c r="C16" s="5">
        <f>v0-((g*tau+alfa3*tau*v0)*((1-alfa3*tau)^(B16/tau)-1)/(alfa3*tau))</f>
        <v>-6.5900793339969823</v>
      </c>
      <c r="D16" s="6">
        <f>x0+v0*B16+((g+alfa3*v0)/(alfa3^2))*((1-(alfa3*tau/2))*((1-alfa3*tau)^(B16/tau)-1)+alfa3*B16)</f>
        <v>44.542559500497738</v>
      </c>
      <c r="F16" s="3"/>
      <c r="G16" s="3"/>
      <c r="H16" s="3"/>
      <c r="I16" s="3"/>
      <c r="J16" s="3"/>
      <c r="K16" s="3"/>
    </row>
    <row r="17" spans="2:11">
      <c r="B17" s="4">
        <f>B16+tau</f>
        <v>1.4000000000000001</v>
      </c>
      <c r="C17" s="5">
        <f>v0-((g*tau+alfa3*tau*v0)*((1-alfa3*tau)^(B17/tau)-1)/(alfa3*tau))</f>
        <v>-6.7663194172473595</v>
      </c>
      <c r="D17" s="6">
        <f>x0+v0*B17+((g+alfa3*v0)/(alfa3^2))*((1-(alfa3*tau/2))*((1-alfa3*tau)^(B17/tau)-1)+alfa3*B17)</f>
        <v>43.874739562935517</v>
      </c>
      <c r="F17" s="3"/>
      <c r="G17" s="3"/>
      <c r="H17" s="3"/>
      <c r="I17" s="3"/>
      <c r="J17" s="3"/>
      <c r="K17" s="3"/>
    </row>
    <row r="18" spans="2:11">
      <c r="B18" s="4">
        <f>B17+tau</f>
        <v>1.5000000000000002</v>
      </c>
      <c r="C18" s="5">
        <f>v0-((g*tau+alfa3*tau*v0)*((1-alfa3*tau)^(B18/tau)-1)/(alfa3*tau))</f>
        <v>-6.9205294900914396</v>
      </c>
      <c r="D18" s="6">
        <f>x0+v0*B18+((g+alfa3*v0)/(alfa3^2))*((1-(alfa3*tau/2))*((1-alfa3*tau)^(B18/tau)-1)+alfa3*B18)</f>
        <v>43.19039711756858</v>
      </c>
      <c r="F18" s="3"/>
      <c r="G18" s="3"/>
      <c r="H18" s="3"/>
      <c r="I18" s="3"/>
      <c r="J18" s="3"/>
      <c r="K18" s="3"/>
    </row>
    <row r="19" spans="2:11">
      <c r="B19" s="4">
        <f>B18+tau</f>
        <v>1.6000000000000003</v>
      </c>
      <c r="C19" s="5">
        <f>v0-((g*tau+alfa3*tau*v0)*((1-alfa3*tau)^(B19/tau)-1)/(alfa3*tau))</f>
        <v>-7.0554633038300096</v>
      </c>
      <c r="D19" s="6">
        <f>x0+v0*B19+((g+alfa3*v0)/(alfa3^2))*((1-(alfa3*tau/2))*((1-alfa3*tau)^(B19/tau)-1)+alfa3*B19)</f>
        <v>42.491597477872503</v>
      </c>
      <c r="F19" s="3"/>
      <c r="G19" s="3"/>
      <c r="H19" s="3"/>
      <c r="I19" s="3"/>
      <c r="J19" s="3"/>
      <c r="K19" s="3"/>
    </row>
    <row r="20" spans="2:11">
      <c r="B20" s="4">
        <f>B19+tau</f>
        <v>1.7000000000000004</v>
      </c>
      <c r="C20" s="5">
        <f>v0-((g*tau+alfa3*tau*v0)*((1-alfa3*tau)^(B20/tau)-1)/(alfa3*tau))</f>
        <v>-7.1735303908512593</v>
      </c>
      <c r="D20" s="6">
        <f>x0+v0*B20+((g+alfa3*v0)/(alfa3^2))*((1-(alfa3*tau/2))*((1-alfa3*tau)^(B20/tau)-1)+alfa3*B20)</f>
        <v>41.78014779313844</v>
      </c>
      <c r="F20" s="3"/>
      <c r="G20" s="3"/>
      <c r="H20" s="3"/>
      <c r="I20" s="3"/>
      <c r="J20" s="3"/>
      <c r="K20" s="3"/>
    </row>
    <row r="21" spans="2:11">
      <c r="B21" s="4">
        <f>B20+tau</f>
        <v>1.8000000000000005</v>
      </c>
      <c r="C21" s="5">
        <f>v0-((g*tau+alfa3*tau*v0)*((1-alfa3*tau)^(B21/tau)-1)/(alfa3*tau))</f>
        <v>-7.2768390919948516</v>
      </c>
      <c r="D21" s="6">
        <f>x0+v0*B21+((g+alfa3*v0)/(alfa3^2))*((1-(alfa3*tau/2))*((1-alfa3*tau)^(B21/tau)-1)+alfa3*B21)</f>
        <v>41.057629318996135</v>
      </c>
      <c r="F21" s="3"/>
      <c r="G21" s="3"/>
      <c r="H21" s="3"/>
      <c r="I21" s="3"/>
      <c r="J21" s="3"/>
      <c r="K21" s="3"/>
    </row>
    <row r="22" spans="2:11">
      <c r="B22" s="4">
        <f>B21+tau</f>
        <v>1.9000000000000006</v>
      </c>
      <c r="C22" s="5">
        <f>v0-((g*tau+alfa3*tau*v0)*((1-alfa3*tau)^(B22/tau)-1)/(alfa3*tau))</f>
        <v>-7.3672342054954951</v>
      </c>
      <c r="D22" s="6">
        <f>x0+v0*B22+((g+alfa3*v0)/(alfa3^2))*((1-(alfa3*tau/2))*((1-alfa3*tau)^(B22/tau)-1)+alfa3*B22)</f>
        <v>40.325425654121617</v>
      </c>
      <c r="F22" s="3"/>
      <c r="G22" s="3"/>
      <c r="H22" s="3"/>
      <c r="I22" s="3"/>
      <c r="J22" s="3"/>
      <c r="K22" s="3"/>
    </row>
    <row r="23" spans="2:11">
      <c r="B23" s="4">
        <f>B22+tau</f>
        <v>2.0000000000000004</v>
      </c>
      <c r="C23" s="5">
        <f>v0-((g*tau+alfa3*tau*v0)*((1-alfa3*tau)^(B23/tau)-1)/(alfa3*tau))</f>
        <v>-7.4463299298085586</v>
      </c>
      <c r="D23" s="6">
        <f>x0+v0*B23+((g+alfa3*v0)/(alfa3^2))*((1-(alfa3*tau/2))*((1-alfa3*tau)^(B23/tau)-1)+alfa3*B23)</f>
        <v>39.584747447356413</v>
      </c>
      <c r="F23" s="3"/>
      <c r="G23" s="3"/>
      <c r="H23" s="3"/>
      <c r="I23" s="3"/>
      <c r="J23" s="3"/>
      <c r="K23" s="3"/>
    </row>
    <row r="24" spans="2:11">
      <c r="B24" s="4">
        <f>B23+tau</f>
        <v>2.1000000000000005</v>
      </c>
      <c r="C24" s="5">
        <f>v0-((g*tau+alfa3*tau*v0)*((1-alfa3*tau)^(B24/tau)-1)/(alfa3*tau))</f>
        <v>-7.5155386885824882</v>
      </c>
      <c r="D24" s="6">
        <f>x0+v0*B24+((g+alfa3*v0)/(alfa3^2))*((1-(alfa3*tau/2))*((1-alfa3*tau)^(B24/tau)-1)+alfa3*B24)</f>
        <v>38.83665401643686</v>
      </c>
      <c r="F24" s="3"/>
      <c r="G24" s="3"/>
      <c r="H24" s="3"/>
      <c r="I24" s="3"/>
      <c r="J24" s="3"/>
      <c r="K24" s="3"/>
    </row>
    <row r="25" spans="2:11">
      <c r="B25" s="4">
        <f>B24+tau</f>
        <v>2.2000000000000006</v>
      </c>
      <c r="C25" s="5">
        <f>v0-((g*tau+alfa3*tau*v0)*((1-alfa3*tau)^(B25/tau)-1)/(alfa3*tau))</f>
        <v>-7.5760963525096772</v>
      </c>
      <c r="D25" s="6">
        <f>x0+v0*B25+((g+alfa3*v0)/(alfa3^2))*((1-(alfa3*tau/2))*((1-alfa3*tau)^(B25/tau)-1)+alfa3*B25)</f>
        <v>38.082072264382248</v>
      </c>
      <c r="F25" s="3"/>
      <c r="G25" s="3"/>
      <c r="H25" s="3"/>
      <c r="I25" s="3"/>
      <c r="J25" s="3"/>
      <c r="K25" s="3"/>
    </row>
    <row r="26" spans="2:11">
      <c r="B26" s="4">
        <f>B25+tau</f>
        <v>2.3000000000000007</v>
      </c>
      <c r="C26" s="5">
        <f>v0-((g*tau+alfa3*tau*v0)*((1-alfa3*tau)^(B26/tau)-1)/(alfa3*tau))</f>
        <v>-7.6290843084459681</v>
      </c>
      <c r="D26" s="6">
        <f>x0+v0*B26+((g+alfa3*v0)/(alfa3^2))*((1-(alfa3*tau/2))*((1-alfa3*tau)^(B26/tau)-1)+alfa3*B26)</f>
        <v>37.321813231334474</v>
      </c>
      <c r="F26" s="3"/>
      <c r="G26" s="3"/>
      <c r="H26" s="3"/>
      <c r="I26" s="3"/>
      <c r="J26" s="3"/>
      <c r="K26" s="3"/>
    </row>
    <row r="27" spans="2:11">
      <c r="B27" s="4">
        <f>B26+tau</f>
        <v>2.4000000000000008</v>
      </c>
      <c r="C27" s="5">
        <f>v0-((g*tau+alfa3*tau*v0)*((1-alfa3*tau)^(B27/tau)-1)/(alfa3*tau))</f>
        <v>-7.6754487698902221</v>
      </c>
      <c r="D27" s="6">
        <f>x0+v0*B27+((g+alfa3*v0)/(alfa3^2))*((1-(alfa3*tau/2))*((1-alfa3*tau)^(B27/tau)-1)+alfa3*B27)</f>
        <v>36.556586577417661</v>
      </c>
      <c r="F27" s="3"/>
      <c r="G27" s="3"/>
      <c r="H27" s="3"/>
      <c r="I27" s="3"/>
      <c r="J27" s="3"/>
      <c r="K27" s="3"/>
    </row>
    <row r="28" spans="2:11">
      <c r="B28" s="4">
        <f>B27+tau</f>
        <v>2.5000000000000009</v>
      </c>
      <c r="C28" s="5">
        <f>v0-((g*tau+alfa3*tau*v0)*((1-alfa3*tau)^(B28/tau)-1)/(alfa3*tau))</f>
        <v>-7.7160176736539441</v>
      </c>
      <c r="D28" s="6">
        <f>x0+v0*B28+((g+alfa3*v0)/(alfa3^2))*((1-(alfa3*tau/2))*((1-alfa3*tau)^(B28/tau)-1)+alfa3*B28)</f>
        <v>35.787013255240453</v>
      </c>
      <c r="F28" s="3"/>
      <c r="G28" s="3"/>
      <c r="H28" s="3"/>
      <c r="I28" s="3"/>
      <c r="J28" s="3"/>
      <c r="K28" s="3"/>
    </row>
    <row r="29" spans="2:11">
      <c r="B29" s="4">
        <f>B28+tau</f>
        <v>2.600000000000001</v>
      </c>
      <c r="C29" s="5">
        <f>v0-((g*tau+alfa3*tau*v0)*((1-alfa3*tau)^(B29/tau)-1)/(alfa3*tau))</f>
        <v>-7.7515154644472011</v>
      </c>
      <c r="D29" s="6">
        <f>x0+v0*B29+((g+alfa3*v0)/(alfa3^2))*((1-(alfa3*tau/2))*((1-alfa3*tau)^(B29/tau)-1)+alfa3*B29)</f>
        <v>35.013636598335395</v>
      </c>
      <c r="F29" s="3"/>
      <c r="G29" s="3"/>
      <c r="H29" s="3"/>
      <c r="I29" s="3"/>
      <c r="J29" s="3"/>
      <c r="K29" s="3"/>
    </row>
    <row r="30" spans="2:11">
      <c r="B30" s="4">
        <f>B29+tau</f>
        <v>2.7000000000000011</v>
      </c>
      <c r="C30" s="5">
        <f>v0-((g*tau+alfa3*tau*v0)*((1-alfa3*tau)^(B30/tau)-1)/(alfa3*tau))</f>
        <v>-7.7825760313913008</v>
      </c>
      <c r="D30" s="6">
        <f>x0+v0*B30+((g+alfa3*v0)/(alfa3^2))*((1-(alfa3*tau/2))*((1-alfa3*tau)^(B30/tau)-1)+alfa3*B30)</f>
        <v>34.236932023543467</v>
      </c>
      <c r="F30" s="3"/>
      <c r="G30" s="3"/>
      <c r="H30" s="3"/>
      <c r="I30" s="3"/>
      <c r="J30" s="3"/>
      <c r="K30" s="3"/>
    </row>
    <row r="31" spans="2:11">
      <c r="B31" s="4">
        <f>B30+tau</f>
        <v>2.8000000000000012</v>
      </c>
      <c r="C31" s="5">
        <f>v0-((g*tau+alfa3*tau*v0)*((1-alfa3*tau)^(B31/tau)-1)/(alfa3*tau))</f>
        <v>-7.8097540274673882</v>
      </c>
      <c r="D31" s="6">
        <f>x0+v0*B31+((g+alfa3*v0)/(alfa3^2))*((1-(alfa3*tau/2))*((1-alfa3*tau)^(B31/tau)-1)+alfa3*B31)</f>
        <v>33.457315520600531</v>
      </c>
      <c r="F31" s="3"/>
      <c r="G31" s="3"/>
      <c r="H31" s="3"/>
      <c r="I31" s="3"/>
      <c r="J31" s="3"/>
      <c r="K31" s="3"/>
    </row>
    <row r="32" spans="2:11">
      <c r="B32" s="4">
        <f>B31+tau</f>
        <v>2.9000000000000012</v>
      </c>
      <c r="C32" s="5">
        <f>v0-((g*tau+alfa3*tau*v0)*((1-alfa3*tau)^(B32/tau)-1)/(alfa3*tau))</f>
        <v>-7.8335347740339651</v>
      </c>
      <c r="D32" s="6">
        <f>x0+v0*B32+((g+alfa3*v0)/(alfa3^2))*((1-(alfa3*tau/2))*((1-alfa3*tau)^(B32/tau)-1)+alfa3*B32)</f>
        <v>32.67515108052546</v>
      </c>
      <c r="F32" s="3"/>
      <c r="G32" s="3"/>
      <c r="H32" s="3"/>
      <c r="I32" s="3"/>
      <c r="J32" s="3"/>
      <c r="K32" s="3"/>
    </row>
    <row r="33" spans="2:11">
      <c r="B33" s="4">
        <f>B32+tau</f>
        <v>3.0000000000000013</v>
      </c>
      <c r="C33" s="5">
        <f>v0-((g*tau+alfa3*tau*v0)*((1-alfa3*tau)^(B33/tau)-1)/(alfa3*tau))</f>
        <v>-7.8543429272797196</v>
      </c>
      <c r="D33" s="6">
        <f>x0+v0*B33+((g+alfa3*v0)/(alfa3^2))*((1-(alfa3*tau/2))*((1-alfa3*tau)^(B33/tau)-1)+alfa3*B33)</f>
        <v>31.890757195459777</v>
      </c>
      <c r="F33" s="3"/>
      <c r="G33" s="3"/>
      <c r="H33" s="3"/>
      <c r="I33" s="3"/>
      <c r="J33" s="3"/>
      <c r="K33" s="3"/>
    </row>
    <row r="34" spans="2:11">
      <c r="B34" s="4">
        <f>B33+tau</f>
        <v>3.1000000000000014</v>
      </c>
      <c r="C34" s="5">
        <f>v0-((g*tau+alfa3*tau*v0)*((1-alfa3*tau)^(B34/tau)-1)/(alfa3*tau))</f>
        <v>-7.8725500613697541</v>
      </c>
      <c r="D34" s="6">
        <f>x0+v0*B34+((g+alfa3*v0)/(alfa3^2))*((1-(alfa3*tau/2))*((1-alfa3*tau)^(B34/tau)-1)+alfa3*B34)</f>
        <v>31.104412546027305</v>
      </c>
      <c r="F34" s="3"/>
      <c r="G34" s="3"/>
      <c r="H34" s="3"/>
      <c r="I34" s="3"/>
      <c r="J34" s="3"/>
      <c r="K34" s="3"/>
    </row>
    <row r="35" spans="2:11">
      <c r="B35" s="4">
        <f>B34+tau</f>
        <v>3.2000000000000015</v>
      </c>
      <c r="C35" s="5">
        <f>v0-((g*tau+alfa3*tau*v0)*((1-alfa3*tau)^(B35/tau)-1)/(alfa3*tau))</f>
        <v>-7.8884813036985353</v>
      </c>
      <c r="D35" s="6">
        <f>x0+v0*B35+((g+alfa3*v0)/(alfa3^2))*((1-(alfa3*tau/2))*((1-alfa3*tau)^(B35/tau)-1)+alfa3*B35)</f>
        <v>30.316360977773886</v>
      </c>
      <c r="F35" s="3"/>
      <c r="G35" s="3"/>
      <c r="H35" s="3"/>
      <c r="I35" s="3"/>
      <c r="J35" s="3"/>
      <c r="K35" s="3"/>
    </row>
    <row r="36" spans="2:11">
      <c r="B36" s="4">
        <f>B35+tau</f>
        <v>3.3000000000000016</v>
      </c>
      <c r="C36" s="5">
        <f>v0-((g*tau+alfa3*tau*v0)*((1-alfa3*tau)^(B36/tau)-1)/(alfa3*tau))</f>
        <v>-7.9024211407362186</v>
      </c>
      <c r="D36" s="6">
        <f>x0+v0*B36+((g+alfa3*v0)/(alfa3^2))*((1-(alfa3*tau/2))*((1-alfa3*tau)^(B36/tau)-1)+alfa3*B36)</f>
        <v>29.526815855552151</v>
      </c>
      <c r="F36" s="3"/>
      <c r="G36" s="3"/>
      <c r="H36" s="3"/>
      <c r="I36" s="3"/>
      <c r="J36" s="3"/>
      <c r="K36" s="3"/>
    </row>
    <row r="37" spans="2:11">
      <c r="B37" s="4">
        <f>B36+tau</f>
        <v>3.4000000000000017</v>
      </c>
      <c r="C37" s="5">
        <f>v0-((g*tau+alfa3*tau*v0)*((1-alfa3*tau)^(B37/tau)-1)/(alfa3*tau))</f>
        <v>-7.9146184981441907</v>
      </c>
      <c r="D37" s="6">
        <f>x0+v0*B37+((g+alfa3*v0)/(alfa3^2))*((1-(alfa3*tau/2))*((1-alfa3*tau)^(B37/tau)-1)+alfa3*B37)</f>
        <v>28.735963873608128</v>
      </c>
      <c r="F37" s="3"/>
      <c r="G37" s="3"/>
      <c r="H37" s="3"/>
      <c r="I37" s="3"/>
      <c r="J37" s="3"/>
      <c r="K37" s="3"/>
    </row>
    <row r="38" spans="2:11">
      <c r="B38" s="4">
        <f>B37+tau</f>
        <v>3.5000000000000018</v>
      </c>
      <c r="C38" s="5">
        <f>v0-((g*tau+alfa3*tau*v0)*((1-alfa3*tau)^(B38/tau)-1)/(alfa3*tau))</f>
        <v>-7.9252911858761674</v>
      </c>
      <c r="D38" s="6">
        <f>x0+v0*B38+((g+alfa3*v0)/(alfa3^2))*((1-(alfa3*tau/2))*((1-alfa3*tau)^(B38/tau)-1)+alfa3*B38)</f>
        <v>27.943968389407114</v>
      </c>
      <c r="F38" s="3"/>
      <c r="G38" s="3"/>
      <c r="H38" s="3"/>
      <c r="I38" s="3"/>
      <c r="J38" s="3"/>
      <c r="K38" s="3"/>
    </row>
    <row r="39" spans="2:11">
      <c r="B39" s="4">
        <f>B38+tau</f>
        <v>3.6000000000000019</v>
      </c>
      <c r="C39" s="5">
        <f>v0-((g*tau+alfa3*tau*v0)*((1-alfa3*tau)^(B39/tau)-1)/(alfa3*tau))</f>
        <v>-7.9346297876416463</v>
      </c>
      <c r="D39" s="6">
        <f>x0+v0*B39+((g+alfa3*v0)/(alfa3^2))*((1-(alfa3*tau/2))*((1-alfa3*tau)^(B39/tau)-1)+alfa3*B39)</f>
        <v>27.150972340731215</v>
      </c>
      <c r="F39" s="3"/>
      <c r="G39" s="3"/>
      <c r="H39" s="3"/>
      <c r="I39" s="3"/>
      <c r="J39" s="3"/>
      <c r="K39" s="3"/>
    </row>
    <row r="40" spans="2:11">
      <c r="B40" s="4">
        <f>B39+tau</f>
        <v>3.700000000000002</v>
      </c>
      <c r="C40" s="5">
        <f>v0-((g*tau+alfa3*tau*v0)*((1-alfa3*tau)^(B40/tau)-1)/(alfa3*tau))</f>
        <v>-7.9428010641864404</v>
      </c>
      <c r="D40" s="6">
        <f>x0+v0*B40+((g+alfa3*v0)/(alfa3^2))*((1-(alfa3*tau/2))*((1-alfa3*tau)^(B40/tau)-1)+alfa3*B40)</f>
        <v>26.357100798139811</v>
      </c>
      <c r="F40" s="3"/>
      <c r="G40" s="3"/>
      <c r="H40" s="3"/>
      <c r="I40" s="3"/>
      <c r="J40" s="3"/>
      <c r="K40" s="3"/>
    </row>
    <row r="41" spans="2:11">
      <c r="B41" s="4">
        <f>B40+tau</f>
        <v>3.800000000000002</v>
      </c>
      <c r="C41" s="5">
        <f>v0-((g*tau+alfa3*tau*v0)*((1-alfa3*tau)^(B41/tau)-1)/(alfa3*tau))</f>
        <v>-7.9499509311631353</v>
      </c>
      <c r="D41" s="6">
        <f>x0+v0*B41+((g+alfa3*v0)/(alfa3^2))*((1-(alfa3*tau/2))*((1-alfa3*tau)^(B41/tau)-1)+alfa3*B41)</f>
        <v>25.562463198372335</v>
      </c>
      <c r="F41" s="3"/>
      <c r="G41" s="3"/>
      <c r="H41" s="3"/>
      <c r="I41" s="3"/>
      <c r="J41" s="3"/>
      <c r="K41" s="3"/>
    </row>
    <row r="42" spans="2:11">
      <c r="B42" s="4">
        <f>B41+tau</f>
        <v>3.9000000000000021</v>
      </c>
      <c r="C42" s="5">
        <f>v0-((g*tau+alfa3*tau*v0)*((1-alfa3*tau)^(B42/tau)-1)/(alfa3*tau))</f>
        <v>-7.9562070647677432</v>
      </c>
      <c r="D42" s="6">
        <f>x0+v0*B42+((g+alfa3*v0)/(alfa3^2))*((1-(alfa3*tau/2))*((1-alfa3*tau)^(B42/tau)-1)+alfa3*B42)</f>
        <v>24.767155298575787</v>
      </c>
      <c r="F42" s="3"/>
      <c r="G42" s="3"/>
      <c r="H42" s="3"/>
      <c r="I42" s="3"/>
      <c r="J42" s="3"/>
      <c r="K42" s="3"/>
    </row>
    <row r="43" spans="2:11">
      <c r="B43" s="7">
        <f>B42+tau</f>
        <v>4.0000000000000018</v>
      </c>
      <c r="C43" s="8">
        <f>v0-((g*tau+alfa3*tau*v0)*((1-alfa3*tau)^(B43/tau)-1)/(alfa3*tau))</f>
        <v>-7.9616811816717759</v>
      </c>
      <c r="D43" s="9">
        <f>x0+v0*B43+((g+alfa3*v0)/(alfa3^2))*((1-(alfa3*tau/2))*((1-alfa3*tau)^(B43/tau)-1)+alfa3*B43)</f>
        <v>23.97126088625382</v>
      </c>
      <c r="F43" s="3"/>
      <c r="G43" s="3"/>
      <c r="H43" s="3"/>
      <c r="I43" s="3"/>
      <c r="J43" s="3"/>
      <c r="K43" s="3"/>
    </row>
    <row r="44" spans="2:11">
      <c r="B44" s="2">
        <f>B43+tau</f>
        <v>4.1000000000000014</v>
      </c>
      <c r="C44" s="2">
        <f>v0-((g*tau+alfa3*tau*v0)*((1-alfa3*tau)^(B44/tau)-1)/(alfa3*tau))</f>
        <v>-7.9664710339628035</v>
      </c>
      <c r="D44" s="2">
        <f>x0+v0*B44+((g+alfa3*v0)/(alfa3^2))*((1-(alfa3*tau/2))*((1-alfa3*tau)^(B44/tau)-1)+alfa3*B44)</f>
        <v>23.174853275472092</v>
      </c>
      <c r="F44" s="1"/>
      <c r="G44" s="1"/>
      <c r="H44" s="1"/>
      <c r="I44" s="1"/>
      <c r="J44" s="1"/>
      <c r="K44" s="1"/>
    </row>
    <row r="45" spans="2:11">
      <c r="B45" s="2">
        <f>B44+tau</f>
        <v>4.2000000000000011</v>
      </c>
      <c r="C45" s="2">
        <f>v0-((g*tau+alfa3*tau*v0)*((1-alfa3*tau)^(B45/tau)-1)/(alfa3*tau))</f>
        <v>-7.970662154717453</v>
      </c>
      <c r="D45" s="2">
        <f>x0+v0*B45+((g+alfa3*v0)/(alfa3^2))*((1-(alfa3*tau/2))*((1-alfa3*tau)^(B45/tau)-1)+alfa3*B45)</f>
        <v>22.377996616038079</v>
      </c>
      <c r="F45" s="1"/>
      <c r="G45" s="1"/>
      <c r="H45" s="1"/>
      <c r="I45" s="1"/>
      <c r="J45" s="1"/>
      <c r="K45" s="1"/>
    </row>
    <row r="46" spans="2:11">
      <c r="B46" s="2">
        <f>B45+tau</f>
        <v>4.3000000000000007</v>
      </c>
      <c r="C46" s="2">
        <f>v0-((g*tau+alfa3*tau*v0)*((1-alfa3*tau)^(B46/tau)-1)/(alfa3*tau))</f>
        <v>-7.9743293853777715</v>
      </c>
      <c r="D46" s="2">
        <f>x0+v0*B46+((g+alfa3*v0)/(alfa3^2))*((1-(alfa3*tau/2))*((1-alfa3*tau)^(B46/tau)-1)+alfa3*B46)</f>
        <v>21.580747039033319</v>
      </c>
      <c r="F46" s="1"/>
      <c r="G46" s="1"/>
      <c r="H46" s="1"/>
      <c r="I46" s="1"/>
      <c r="J46" s="1"/>
      <c r="K46" s="1"/>
    </row>
    <row r="47" spans="2:11">
      <c r="B47" s="2">
        <f>B46+tau</f>
        <v>4.4000000000000004</v>
      </c>
      <c r="C47" s="2">
        <f>v0-((g*tau+alfa3*tau*v0)*((1-alfa3*tau)^(B47/tau)-1)/(alfa3*tau))</f>
        <v>-7.97753821220555</v>
      </c>
      <c r="D47" s="2">
        <f>x0+v0*B47+((g+alfa3*v0)/(alfa3^2))*((1-(alfa3*tau/2))*((1-alfa3*tau)^(B47/tau)-1)+alfa3*B47)</f>
        <v>20.783153659154163</v>
      </c>
      <c r="F47" s="1"/>
      <c r="G47" s="1"/>
      <c r="H47" s="1"/>
      <c r="I47" s="1"/>
      <c r="J47" s="1"/>
      <c r="K47" s="1"/>
    </row>
    <row r="48" spans="2:11">
      <c r="B48" s="2">
        <f>B47+tau</f>
        <v>4.5</v>
      </c>
      <c r="C48" s="2">
        <f>v0-((g*tau+alfa3*tau*v0)*((1-alfa3*tau)^(B48/tau)-1)/(alfa3*tau))</f>
        <v>-7.9803459356798561</v>
      </c>
      <c r="D48" s="2">
        <f>x0+v0*B48+((g+alfa3*v0)/(alfa3^2))*((1-(alfa3*tau/2))*((1-alfa3*tau)^(B48/tau)-1)+alfa3*B48)</f>
        <v>19.985259451759887</v>
      </c>
      <c r="F48" s="1"/>
      <c r="G48" s="1"/>
      <c r="H48" s="1"/>
      <c r="I48" s="1"/>
      <c r="J48" s="1"/>
      <c r="K48" s="1"/>
    </row>
    <row r="49" spans="2:11">
      <c r="B49" s="2">
        <f>B48+tau</f>
        <v>4.5999999999999996</v>
      </c>
      <c r="C49" s="2">
        <f>v0-((g*tau+alfa3*tau*v0)*((1-alfa3*tau)^(B49/tau)-1)/(alfa3*tau))</f>
        <v>-7.9828026937198739</v>
      </c>
      <c r="D49" s="2">
        <f>x0+v0*B49+((g+alfa3*v0)/(alfa3^2))*((1-(alfa3*tau/2))*((1-alfa3*tau)^(B49/tau)-1)+alfa3*B49)</f>
        <v>19.187102020289903</v>
      </c>
      <c r="F49" s="1"/>
      <c r="G49" s="1"/>
      <c r="H49" s="1"/>
      <c r="I49" s="1"/>
      <c r="J49" s="1"/>
      <c r="K49" s="1"/>
    </row>
    <row r="50" spans="2:11">
      <c r="B50" s="2">
        <f>B49+tau</f>
        <v>4.6999999999999993</v>
      </c>
      <c r="C50" s="2">
        <f>v0-((g*tau+alfa3*tau*v0)*((1-alfa3*tau)^(B50/tau)-1)/(alfa3*tau))</f>
        <v>-7.9849523570048904</v>
      </c>
      <c r="D50" s="2">
        <f>x0+v0*B50+((g+alfa3*v0)/(alfa3^2))*((1-(alfa3*tau/2))*((1-alfa3*tau)^(B50/tau)-1)+alfa3*B50)</f>
        <v>18.388714267753674</v>
      </c>
      <c r="F50" s="1"/>
      <c r="G50" s="1"/>
      <c r="H50" s="1"/>
      <c r="I50" s="1"/>
      <c r="J50" s="1"/>
      <c r="K50" s="1"/>
    </row>
    <row r="51" spans="2:11">
      <c r="B51" s="2">
        <f>B50+tau</f>
        <v>4.7999999999999989</v>
      </c>
      <c r="C51" s="2">
        <f>v0-((g*tau+alfa3*tau*v0)*((1-alfa3*tau)^(B51/tau)-1)/(alfa3*tau))</f>
        <v>-7.9868333123792787</v>
      </c>
      <c r="D51" s="2">
        <f>x0+v0*B51+((g+alfa3*v0)/(alfa3^2))*((1-(alfa3*tau/2))*((1-alfa3*tau)^(B51/tau)-1)+alfa3*B51)</f>
        <v>17.590124984284472</v>
      </c>
      <c r="F51" s="1"/>
      <c r="G51" s="1"/>
      <c r="H51" s="1"/>
      <c r="I51" s="1"/>
      <c r="J51" s="1"/>
      <c r="K51" s="1"/>
    </row>
    <row r="52" spans="2:11">
      <c r="B52" s="2">
        <f>B51+tau</f>
        <v>4.8999999999999986</v>
      </c>
      <c r="C52" s="2">
        <f>v0-((g*tau+alfa3*tau*v0)*((1-alfa3*tau)^(B52/tau)-1)/(alfa3*tau))</f>
        <v>-7.9884791483318685</v>
      </c>
      <c r="D52" s="2">
        <f>x0+v0*B52+((g+alfa3*v0)/(alfa3^2))*((1-(alfa3*tau/2))*((1-alfa3*tau)^(B52/tau)-1)+alfa3*B52)</f>
        <v>16.791359361248915</v>
      </c>
      <c r="F52" s="1"/>
      <c r="G52" s="1"/>
      <c r="H52" s="1"/>
      <c r="I52" s="1"/>
      <c r="J52" s="1"/>
      <c r="K52" s="1"/>
    </row>
    <row r="53" spans="2:11">
      <c r="B53" s="2">
        <f>B52+tau</f>
        <v>4.9999999999999982</v>
      </c>
      <c r="C53" s="2">
        <f>v0-((g*tau+alfa3*tau*v0)*((1-alfa3*tau)^(B53/tau)-1)/(alfa3*tau))</f>
        <v>-7.9899192547903857</v>
      </c>
      <c r="D53" s="2">
        <f>x0+v0*B53+((g+alfa3*v0)/(alfa3^2))*((1-(alfa3*tau/2))*((1-alfa3*tau)^(B53/tau)-1)+alfa3*B53)</f>
        <v>15.992439441092799</v>
      </c>
      <c r="F53" s="1"/>
      <c r="G53" s="1"/>
      <c r="H53" s="1"/>
      <c r="I53" s="1"/>
      <c r="J53" s="1"/>
      <c r="K53" s="1"/>
    </row>
    <row r="54" spans="2:11">
      <c r="B54" s="2">
        <f>B53+tau</f>
        <v>5.0999999999999979</v>
      </c>
      <c r="C54" s="2">
        <f>v0-((g*tau+alfa3*tau*v0)*((1-alfa3*tau)^(B54/tau)-1)/(alfa3*tau))</f>
        <v>-7.9911793479415874</v>
      </c>
      <c r="D54" s="2">
        <f>x0+v0*B54+((g+alfa3*v0)/(alfa3^2))*((1-(alfa3*tau/2))*((1-alfa3*tau)^(B54/tau)-1)+alfa3*B54)</f>
        <v>15.193384510956207</v>
      </c>
      <c r="F54" s="1"/>
      <c r="G54" s="1"/>
      <c r="H54" s="1"/>
      <c r="I54" s="1"/>
      <c r="J54" s="1"/>
      <c r="K54" s="1"/>
    </row>
    <row r="55" spans="2:11">
      <c r="B55" s="2">
        <f>B54+tau</f>
        <v>5.1999999999999975</v>
      </c>
      <c r="C55" s="2">
        <f>v0-((g*tau+alfa3*tau*v0)*((1-alfa3*tau)^(B55/tau)-1)/(alfa3*tau))</f>
        <v>-7.9922819294488887</v>
      </c>
      <c r="D55" s="2">
        <f>x0+v0*B55+((g+alfa3*v0)/(alfa3^2))*((1-(alfa3*tau/2))*((1-alfa3*tau)^(B55/tau)-1)+alfa3*B55)</f>
        <v>14.39421144708669</v>
      </c>
      <c r="F55" s="1"/>
      <c r="G55" s="1"/>
      <c r="H55" s="1"/>
      <c r="I55" s="1"/>
      <c r="J55" s="1"/>
      <c r="K55" s="1"/>
    </row>
    <row r="56" spans="2:11">
      <c r="B56" s="2">
        <f>B55+tau</f>
        <v>5.2999999999999972</v>
      </c>
      <c r="C56" s="2">
        <f>v0-((g*tau+alfa3*tau*v0)*((1-alfa3*tau)^(B56/tau)-1)/(alfa3*tau))</f>
        <v>-7.993246688267778</v>
      </c>
      <c r="D56" s="2">
        <f>x0+v0*B56+((g+alfa3*v0)/(alfa3^2))*((1-(alfa3*tau/2))*((1-alfa3*tau)^(B56/tau)-1)+alfa3*B56)</f>
        <v>13.594935016200857</v>
      </c>
      <c r="F56" s="1"/>
      <c r="G56" s="1"/>
      <c r="H56" s="1"/>
      <c r="I56" s="1"/>
      <c r="J56" s="1"/>
      <c r="K56" s="1"/>
    </row>
    <row r="57" spans="2:11">
      <c r="B57" s="2">
        <f>B56+tau</f>
        <v>5.3999999999999968</v>
      </c>
      <c r="C57" s="2">
        <f>v0-((g*tau+alfa3*tau*v0)*((1-alfa3*tau)^(B57/tau)-1)/(alfa3*tau))</f>
        <v>-7.9940908522343053</v>
      </c>
      <c r="D57" s="2">
        <f>x0+v0*B57+((g+alfa3*v0)/(alfa3^2))*((1-(alfa3*tau/2))*((1-alfa3*tau)^(B57/tau)-1)+alfa3*B57)</f>
        <v>12.795568139175749</v>
      </c>
      <c r="F57" s="1"/>
      <c r="G57" s="1"/>
      <c r="H57" s="1"/>
      <c r="I57" s="1"/>
      <c r="J57" s="1"/>
      <c r="K57" s="1"/>
    </row>
    <row r="58" spans="2:11">
      <c r="B58" s="2">
        <f>B57+tau</f>
        <v>5.4999999999999964</v>
      </c>
      <c r="C58" s="2">
        <f>v0-((g*tau+alfa3*tau*v0)*((1-alfa3*tau)^(B58/tau)-1)/(alfa3*tau))</f>
        <v>-7.9948294957050177</v>
      </c>
      <c r="D58" s="2">
        <f>x0+v0*B58+((g+alfa3*v0)/(alfa3^2))*((1-(alfa3*tau/2))*((1-alfa3*tau)^(B58/tau)-1)+alfa3*B58)</f>
        <v>11.996122121778789</v>
      </c>
      <c r="F58" s="1"/>
      <c r="G58" s="1"/>
      <c r="H58" s="1"/>
      <c r="I58" s="1"/>
      <c r="J58" s="1"/>
      <c r="K58" s="1"/>
    </row>
    <row r="59" spans="2:11">
      <c r="B59" s="2">
        <f>B58+tau</f>
        <v>5.5999999999999961</v>
      </c>
      <c r="C59" s="2">
        <f>v0-((g*tau+alfa3*tau*v0)*((1-alfa3*tau)^(B59/tau)-1)/(alfa3*tau))</f>
        <v>-7.9954758087418902</v>
      </c>
      <c r="D59" s="2">
        <f>x0+v0*B59+((g+alfa3*v0)/(alfa3^2))*((1-(alfa3*tau/2))*((1-alfa3*tau)^(B59/tau)-1)+alfa3*B59)</f>
        <v>11.19660685655645</v>
      </c>
      <c r="F59" s="1"/>
      <c r="G59" s="1"/>
      <c r="H59" s="1"/>
      <c r="I59" s="1"/>
      <c r="J59" s="1"/>
      <c r="K59" s="1"/>
    </row>
    <row r="60" spans="2:11">
      <c r="B60" s="2">
        <f>B59+tau</f>
        <v>5.6999999999999957</v>
      </c>
      <c r="C60" s="2">
        <f>v0-((g*tau+alfa3*tau*v0)*((1-alfa3*tau)^(B60/tau)-1)/(alfa3*tau))</f>
        <v>-7.9960413326491535</v>
      </c>
      <c r="D60" s="2">
        <f>x0+v0*B60+((g+alfa3*v0)/(alfa3^2))*((1-(alfa3*tau/2))*((1-alfa3*tau)^(B60/tau)-1)+alfa3*B60)</f>
        <v>10.397030999486901</v>
      </c>
      <c r="F60" s="1"/>
      <c r="G60" s="1"/>
      <c r="H60" s="1"/>
      <c r="I60" s="1"/>
      <c r="J60" s="1"/>
      <c r="K60" s="1"/>
    </row>
    <row r="61" spans="2:11">
      <c r="B61" s="2">
        <f>B60+tau</f>
        <v>5.7999999999999954</v>
      </c>
      <c r="C61" s="2">
        <f>v0-((g*tau+alfa3*tau*v0)*((1-alfa3*tau)^(B61/tau)-1)/(alfa3*tau))</f>
        <v>-7.9965361660680099</v>
      </c>
      <c r="D61" s="2">
        <f>x0+v0*B61+((g+alfa3*v0)/(alfa3^2))*((1-(alfa3*tau/2))*((1-alfa3*tau)^(B61/tau)-1)+alfa3*B61)</f>
        <v>9.5974021245510386</v>
      </c>
      <c r="F61" s="1"/>
      <c r="G61" s="1"/>
      <c r="H61" s="1"/>
      <c r="I61" s="1"/>
      <c r="J61" s="1"/>
      <c r="K61" s="1"/>
    </row>
    <row r="62" spans="2:11">
      <c r="B62" s="2">
        <f>B61+tau</f>
        <v>5.899999999999995</v>
      </c>
      <c r="C62" s="2">
        <f>v0-((g*tau+alfa3*tau*v0)*((1-alfa3*tau)^(B62/tau)-1)/(alfa3*tau))</f>
        <v>-7.9969691453095084</v>
      </c>
      <c r="D62" s="2">
        <f>x0+v0*B62+((g+alfa3*v0)/(alfa3^2))*((1-(alfa3*tau/2))*((1-alfa3*tau)^(B62/tau)-1)+alfa3*B62)</f>
        <v>8.7977268589821733</v>
      </c>
      <c r="F62" s="1"/>
      <c r="G62" s="1"/>
      <c r="H62" s="1"/>
      <c r="I62" s="1"/>
      <c r="J62" s="1"/>
      <c r="K62" s="1"/>
    </row>
    <row r="63" spans="2:11">
      <c r="B63" s="2">
        <f>B62+tau</f>
        <v>5.9999999999999947</v>
      </c>
      <c r="C63" s="2">
        <f>v0-((g*tau+alfa3*tau*v0)*((1-alfa3*tau)^(B63/tau)-1)/(alfa3*tau))</f>
        <v>-7.9973480021458201</v>
      </c>
      <c r="D63" s="2">
        <f>x0+v0*B63+((g+alfa3*v0)/(alfa3^2))*((1-(alfa3*tau/2))*((1-alfa3*tau)^(B63/tau)-1)+alfa3*B63)</f>
        <v>7.9980110016094059</v>
      </c>
      <c r="F63" s="1"/>
      <c r="G63" s="1"/>
      <c r="H63" s="1"/>
      <c r="I63" s="1"/>
      <c r="J63" s="1"/>
      <c r="K63" s="1"/>
    </row>
    <row r="64" spans="2:11">
      <c r="B64" s="2">
        <f>B63+tau</f>
        <v>6.0999999999999943</v>
      </c>
      <c r="C64" s="2">
        <f>v0-((g*tau+alfa3*tau*v0)*((1-alfa3*tau)^(B64/tau)-1)/(alfa3*tau))</f>
        <v>-7.9976795018775926</v>
      </c>
      <c r="D64" s="2">
        <f>x0+v0*B64+((g+alfa3*v0)/(alfa3^2))*((1-(alfa3*tau/2))*((1-alfa3*tau)^(B64/tau)-1)+alfa3*B64)</f>
        <v>7.1982596264082375</v>
      </c>
      <c r="F64" s="1"/>
      <c r="G64" s="1"/>
      <c r="H64" s="1"/>
      <c r="I64" s="1"/>
      <c r="J64" s="1"/>
      <c r="K64" s="1"/>
    </row>
    <row r="65" spans="2:11">
      <c r="B65" s="2">
        <f>B64+tau</f>
        <v>6.199999999999994</v>
      </c>
      <c r="C65" s="2">
        <f>v0-((g*tau+alfa3*tau*v0)*((1-alfa3*tau)^(B65/tau)-1)/(alfa3*tau))</f>
        <v>-7.9979695641428936</v>
      </c>
      <c r="D65" s="2">
        <f>x0+v0*B65+((g+alfa3*v0)/(alfa3^2))*((1-(alfa3*tau/2))*((1-alfa3*tau)^(B65/tau)-1)+alfa3*B65)</f>
        <v>6.3984771731072101</v>
      </c>
      <c r="F65" s="1"/>
      <c r="G65" s="1"/>
      <c r="H65" s="1"/>
      <c r="I65" s="1"/>
      <c r="J65" s="1"/>
      <c r="K65" s="1"/>
    </row>
    <row r="66" spans="2:11">
      <c r="B66" s="2">
        <f>B65+tau</f>
        <v>6.2999999999999936</v>
      </c>
      <c r="C66" s="2">
        <f>v0-((g*tau+alfa3*tau*v0)*((1-alfa3*tau)^(B66/tau)-1)/(alfa3*tau))</f>
        <v>-7.9982233686250312</v>
      </c>
      <c r="D66" s="2">
        <f>x0+v0*B66+((g+alfa3*v0)/(alfa3^2))*((1-(alfa3*tau/2))*((1-alfa3*tau)^(B66/tau)-1)+alfa3*B66)</f>
        <v>5.598667526468823</v>
      </c>
      <c r="F66" s="1"/>
      <c r="G66" s="1"/>
      <c r="H66" s="1"/>
      <c r="I66" s="1"/>
      <c r="J66" s="1"/>
      <c r="K66" s="1"/>
    </row>
    <row r="67" spans="2:11">
      <c r="B67" s="2">
        <f>B66+tau</f>
        <v>6.3999999999999932</v>
      </c>
      <c r="C67" s="2">
        <f>v0-((g*tau+alfa3*tau*v0)*((1-alfa3*tau)^(B67/tau)-1)/(alfa3*tau))</f>
        <v>-7.9984454475469029</v>
      </c>
      <c r="D67" s="2">
        <f>x0+v0*B67+((g+alfa3*v0)/(alfa3^2))*((1-(alfa3*tau/2))*((1-alfa3*tau)^(B67/tau)-1)+alfa3*B67)</f>
        <v>4.7988340856602321</v>
      </c>
      <c r="F67" s="1"/>
      <c r="G67" s="1"/>
      <c r="H67" s="1"/>
      <c r="I67" s="1"/>
      <c r="J67" s="1"/>
      <c r="K67" s="1"/>
    </row>
    <row r="68" spans="2:11">
      <c r="B68" s="2">
        <f>B67+tau</f>
        <v>6.4999999999999929</v>
      </c>
      <c r="C68" s="2">
        <f>v0-((g*tau+alfa3*tau*v0)*((1-alfa3*tau)^(B68/tau)-1)/(alfa3*tau))</f>
        <v>-7.9986397666035396</v>
      </c>
      <c r="D68" s="2">
        <f>x0+v0*B68+((g+alfa3*v0)/(alfa3^2))*((1-(alfa3*tau/2))*((1-alfa3*tau)^(B68/tau)-1)+alfa3*B68)</f>
        <v>3.9989798249527055</v>
      </c>
      <c r="F68" s="1"/>
      <c r="G68" s="1"/>
      <c r="H68" s="1"/>
      <c r="I68" s="1"/>
      <c r="J68" s="1"/>
      <c r="K68" s="1"/>
    </row>
    <row r="69" spans="2:11">
      <c r="B69" s="2">
        <f>B68+tau</f>
        <v>6.5999999999999925</v>
      </c>
      <c r="C69" s="2">
        <f>v0-((g*tau+alfa3*tau*v0)*((1-alfa3*tau)^(B69/tau)-1)/(alfa3*tau))</f>
        <v>-7.9988097957780973</v>
      </c>
      <c r="D69" s="2">
        <f>x0+v0*B69+((g+alfa3*v0)/(alfa3^2))*((1-(alfa3*tau/2))*((1-alfa3*tau)^(B69/tau)-1)+alfa3*B69)</f>
        <v>3.1991073468336282</v>
      </c>
      <c r="F69" s="1"/>
      <c r="G69" s="1"/>
      <c r="H69" s="1"/>
      <c r="I69" s="1"/>
      <c r="J69" s="1"/>
      <c r="K69" s="1"/>
    </row>
    <row r="70" spans="2:11">
      <c r="B70" s="2">
        <f>B69+tau</f>
        <v>6.6999999999999922</v>
      </c>
      <c r="C70" s="2">
        <f>v0-((g*tau+alfa3*tau*v0)*((1-alfa3*tau)^(B70/tau)-1)/(alfa3*tau))</f>
        <v>-7.9989585713058355</v>
      </c>
      <c r="D70" s="2">
        <f>x0+v0*B70+((g+alfa3*v0)/(alfa3^2))*((1-(alfa3*tau/2))*((1-alfa3*tau)^(B70/tau)-1)+alfa3*B70)</f>
        <v>2.3992189284794421</v>
      </c>
      <c r="F70" s="1"/>
      <c r="G70" s="1"/>
      <c r="H70" s="1"/>
      <c r="I70" s="1"/>
      <c r="J70" s="1"/>
      <c r="K70" s="1"/>
    </row>
    <row r="71" spans="2:11">
      <c r="B71" s="2">
        <f>B70+tau</f>
        <v>6.7999999999999918</v>
      </c>
      <c r="C71" s="2">
        <f>v0-((g*tau+alfa3*tau*v0)*((1-alfa3*tau)^(B71/tau)-1)/(alfa3*tau))</f>
        <v>-7.9990887498926062</v>
      </c>
      <c r="D71" s="2">
        <f>x0+v0*B71+((g+alfa3*v0)/(alfa3^2))*((1-(alfa3*tau/2))*((1-alfa3*tau)^(B71/tau)-1)+alfa3*B71)</f>
        <v>1.5993165624195171</v>
      </c>
      <c r="F71" s="1"/>
      <c r="G71" s="1"/>
      <c r="H71" s="1"/>
      <c r="I71" s="1"/>
      <c r="J71" s="1"/>
      <c r="K71" s="1"/>
    </row>
    <row r="72" spans="2:11">
      <c r="B72" s="2">
        <f>B71+tau</f>
        <v>6.8999999999999915</v>
      </c>
      <c r="C72" s="2">
        <f>v0-((g*tau+alfa3*tau*v0)*((1-alfa3*tau)^(B72/tau)-1)/(alfa3*tau))</f>
        <v>-7.9992026561560303</v>
      </c>
      <c r="D72" s="2">
        <f>x0+v0*B72+((g+alfa3*v0)/(alfa3^2))*((1-(alfa3*tau/2))*((1-alfa3*tau)^(B72/tau)-1)+alfa3*B72)</f>
        <v>0.79940199211708318</v>
      </c>
      <c r="F72" s="1"/>
      <c r="G72" s="1"/>
      <c r="H72" s="1"/>
      <c r="I72" s="1"/>
      <c r="J72" s="1"/>
      <c r="K72" s="1"/>
    </row>
    <row r="73" spans="2:11">
      <c r="B73" s="2">
        <f>B72+tau</f>
        <v>6.9999999999999911</v>
      </c>
      <c r="C73" s="2">
        <f>v0-((g*tau+alfa3*tau*v0)*((1-alfa3*tau)^(B73/tau)-1)/(alfa3*tau))</f>
        <v>-7.9993023241365266</v>
      </c>
      <c r="D73" s="2">
        <f>x0+v0*B73+((g+alfa3*v0)/(alfa3^2))*((1-(alfa3*tau/2))*((1-alfa3*tau)^(B73/tau)-1)+alfa3*B73)</f>
        <v>-5.2325689753729421E-4</v>
      </c>
      <c r="F73" s="1"/>
      <c r="G73" s="1"/>
      <c r="H73" s="1"/>
      <c r="I73" s="1"/>
      <c r="J73" s="1"/>
      <c r="K73" s="1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12</vt:i4>
      </vt:variant>
    </vt:vector>
  </HeadingPairs>
  <TitlesOfParts>
    <vt:vector size="16" baseType="lpstr">
      <vt:lpstr>Queda com atrito (alfa=0)</vt:lpstr>
      <vt:lpstr>Queda com atrito (alfa1)</vt:lpstr>
      <vt:lpstr>Queda com atrito (alfa2)</vt:lpstr>
      <vt:lpstr>Queda com atrito (alfa3)</vt:lpstr>
      <vt:lpstr>alfa1</vt:lpstr>
      <vt:lpstr>alfa2</vt:lpstr>
      <vt:lpstr>alfa3</vt:lpstr>
      <vt:lpstr>'Queda com atrito (alfa=0)'!Area_de_impressao</vt:lpstr>
      <vt:lpstr>'Queda com atrito (alfa1)'!Area_de_impressao</vt:lpstr>
      <vt:lpstr>'Queda com atrito (alfa2)'!Area_de_impressao</vt:lpstr>
      <vt:lpstr>'Queda com atrito (alfa3)'!Area_de_impressao</vt:lpstr>
      <vt:lpstr>g</vt:lpstr>
      <vt:lpstr>m</vt:lpstr>
      <vt:lpstr>tau</vt:lpstr>
      <vt:lpstr>v0</vt:lpstr>
      <vt:lpstr>x0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cp:lastPrinted>2013-08-27T17:34:59Z</cp:lastPrinted>
  <dcterms:created xsi:type="dcterms:W3CDTF">2013-08-27T16:25:03Z</dcterms:created>
  <dcterms:modified xsi:type="dcterms:W3CDTF">2013-08-27T17:37:20Z</dcterms:modified>
</cp:coreProperties>
</file>